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iragchburenjargal/Desktop/LIAB/Sup/"/>
    </mc:Choice>
  </mc:AlternateContent>
  <xr:revisionPtr revIDLastSave="0" documentId="13_ncr:1_{FEAE5119-6AF6-B045-9F98-A98CB2BFC2AC}" xr6:coauthVersionLast="47" xr6:coauthVersionMax="47" xr10:uidLastSave="{00000000-0000-0000-0000-000000000000}"/>
  <bookViews>
    <workbookView xWindow="6840" yWindow="500" windowWidth="20580" windowHeight="17000" firstSheet="4" activeTab="8" xr2:uid="{39AA0A37-18C4-E746-84CF-4C743448878E}"/>
  </bookViews>
  <sheets>
    <sheet name="Growth (n=20 per group)" sheetId="1" r:id="rId1"/>
    <sheet name="Concentrate intake (n=20,EG)" sheetId="2" r:id="rId2"/>
    <sheet name="ADG (n=20 per group)" sheetId="5" r:id="rId3"/>
    <sheet name="Carcass trait (n=8 per group)" sheetId="3" r:id="rId4"/>
    <sheet name="Mus_Comp (n=8 per group)" sheetId="4" r:id="rId5"/>
    <sheet name="Allocation_randomization" sheetId="6" r:id="rId6"/>
    <sheet name="Individual fatty acids (n=8 per" sheetId="8" r:id="rId7"/>
    <sheet name="Individual amino acids (n=8 per" sheetId="9" r:id="rId8"/>
    <sheet name="Codebook" sheetId="7" r:id="rId9"/>
  </sheets>
  <definedNames>
    <definedName name="_xlnm._FilterDatabase" localSheetId="0" hidden="1">'Growth (n=20 per group)'!#REF!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" i="3" l="1"/>
  <c r="I2" i="3"/>
  <c r="AO3" i="8"/>
  <c r="AO4" i="8"/>
  <c r="AO5" i="8"/>
  <c r="AO6" i="8"/>
  <c r="AO7" i="8"/>
  <c r="AO8" i="8"/>
  <c r="AO9" i="8"/>
  <c r="AO10" i="8"/>
  <c r="AO11" i="8"/>
  <c r="AO12" i="8"/>
  <c r="AO13" i="8"/>
  <c r="AO14" i="8"/>
  <c r="AO15" i="8"/>
  <c r="AO16" i="8"/>
  <c r="AO17" i="8"/>
  <c r="AO2" i="8"/>
  <c r="T17" i="9"/>
  <c r="C17" i="9"/>
  <c r="T16" i="9"/>
  <c r="C16" i="9"/>
  <c r="T15" i="9"/>
  <c r="C15" i="9"/>
  <c r="T14" i="9"/>
  <c r="C14" i="9"/>
  <c r="T13" i="9"/>
  <c r="C13" i="9"/>
  <c r="T12" i="9"/>
  <c r="C12" i="9"/>
  <c r="T11" i="9"/>
  <c r="C11" i="9"/>
  <c r="T10" i="9"/>
  <c r="C10" i="9"/>
  <c r="T9" i="9"/>
  <c r="C9" i="9"/>
  <c r="T8" i="9"/>
  <c r="C8" i="9"/>
  <c r="T7" i="9"/>
  <c r="C7" i="9"/>
  <c r="T6" i="9"/>
  <c r="C6" i="9"/>
  <c r="T5" i="9"/>
  <c r="C5" i="9"/>
  <c r="T4" i="9"/>
  <c r="C4" i="9"/>
  <c r="T3" i="9"/>
  <c r="C3" i="9"/>
  <c r="T2" i="9"/>
  <c r="C2" i="9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C3" i="8"/>
  <c r="C2" i="8"/>
  <c r="U3" i="5"/>
  <c r="U4" i="5"/>
  <c r="U5" i="5"/>
  <c r="U6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U28" i="5"/>
  <c r="U29" i="5"/>
  <c r="U30" i="5"/>
  <c r="U31" i="5"/>
  <c r="U32" i="5"/>
  <c r="U33" i="5"/>
  <c r="U34" i="5"/>
  <c r="U35" i="5"/>
  <c r="U36" i="5"/>
  <c r="U37" i="5"/>
  <c r="U38" i="5"/>
  <c r="U39" i="5"/>
  <c r="U40" i="5"/>
  <c r="U41" i="5"/>
  <c r="U2" i="5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2" i="5"/>
  <c r="K1" i="6" l="1"/>
  <c r="K2" i="6"/>
  <c r="K3" i="6" s="1"/>
  <c r="E3" i="6" l="1"/>
  <c r="F3" i="6" s="1"/>
  <c r="E4" i="6"/>
  <c r="F4" i="6" s="1"/>
  <c r="E5" i="6"/>
  <c r="F5" i="6" s="1"/>
  <c r="E6" i="6"/>
  <c r="F6" i="6" s="1"/>
  <c r="E7" i="6"/>
  <c r="F7" i="6" s="1"/>
  <c r="E8" i="6"/>
  <c r="F8" i="6" s="1"/>
  <c r="E9" i="6"/>
  <c r="E10" i="6"/>
  <c r="F10" i="6" s="1"/>
  <c r="E11" i="6"/>
  <c r="F11" i="6" s="1"/>
  <c r="E12" i="6"/>
  <c r="F12" i="6" s="1"/>
  <c r="E13" i="6"/>
  <c r="F13" i="6" s="1"/>
  <c r="E14" i="6"/>
  <c r="F14" i="6" s="1"/>
  <c r="E15" i="6"/>
  <c r="F15" i="6" s="1"/>
  <c r="E16" i="6"/>
  <c r="F16" i="6" s="1"/>
  <c r="E17" i="6"/>
  <c r="E18" i="6"/>
  <c r="F18" i="6" s="1"/>
  <c r="E19" i="6"/>
  <c r="F19" i="6" s="1"/>
  <c r="E20" i="6"/>
  <c r="F20" i="6" s="1"/>
  <c r="E21" i="6"/>
  <c r="F21" i="6" s="1"/>
  <c r="E22" i="6"/>
  <c r="F22" i="6" s="1"/>
  <c r="E23" i="6"/>
  <c r="F23" i="6" s="1"/>
  <c r="E24" i="6"/>
  <c r="F24" i="6" s="1"/>
  <c r="E25" i="6"/>
  <c r="E26" i="6"/>
  <c r="F26" i="6" s="1"/>
  <c r="E27" i="6"/>
  <c r="F27" i="6" s="1"/>
  <c r="E28" i="6"/>
  <c r="F28" i="6" s="1"/>
  <c r="E29" i="6"/>
  <c r="F29" i="6" s="1"/>
  <c r="E30" i="6"/>
  <c r="F30" i="6" s="1"/>
  <c r="E31" i="6"/>
  <c r="F31" i="6" s="1"/>
  <c r="E32" i="6"/>
  <c r="F32" i="6" s="1"/>
  <c r="E33" i="6"/>
  <c r="E34" i="6"/>
  <c r="F34" i="6" s="1"/>
  <c r="E35" i="6"/>
  <c r="F35" i="6" s="1"/>
  <c r="E36" i="6"/>
  <c r="F36" i="6" s="1"/>
  <c r="E37" i="6"/>
  <c r="F37" i="6" s="1"/>
  <c r="E38" i="6"/>
  <c r="F38" i="6" s="1"/>
  <c r="E39" i="6"/>
  <c r="F39" i="6" s="1"/>
  <c r="E40" i="6"/>
  <c r="F40" i="6" s="1"/>
  <c r="E41" i="6"/>
  <c r="F9" i="6"/>
  <c r="F17" i="6"/>
  <c r="F25" i="6"/>
  <c r="F33" i="6"/>
  <c r="F41" i="6"/>
  <c r="E2" i="6"/>
  <c r="D41" i="6" l="1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O41" i="5"/>
  <c r="N41" i="5"/>
  <c r="S41" i="5" s="1"/>
  <c r="M41" i="5"/>
  <c r="R41" i="5" s="1"/>
  <c r="L41" i="5"/>
  <c r="K41" i="5"/>
  <c r="Q41" i="5" s="1"/>
  <c r="O40" i="5"/>
  <c r="N40" i="5"/>
  <c r="S40" i="5" s="1"/>
  <c r="M40" i="5"/>
  <c r="R40" i="5" s="1"/>
  <c r="L40" i="5"/>
  <c r="K40" i="5"/>
  <c r="Q40" i="5" s="1"/>
  <c r="O39" i="5"/>
  <c r="N39" i="5"/>
  <c r="S39" i="5" s="1"/>
  <c r="M39" i="5"/>
  <c r="R39" i="5" s="1"/>
  <c r="L39" i="5"/>
  <c r="K39" i="5"/>
  <c r="Q39" i="5" s="1"/>
  <c r="O38" i="5"/>
  <c r="N38" i="5"/>
  <c r="S38" i="5" s="1"/>
  <c r="M38" i="5"/>
  <c r="R38" i="5" s="1"/>
  <c r="L38" i="5"/>
  <c r="K38" i="5"/>
  <c r="Q38" i="5" s="1"/>
  <c r="O37" i="5"/>
  <c r="N37" i="5"/>
  <c r="S37" i="5" s="1"/>
  <c r="M37" i="5"/>
  <c r="R37" i="5" s="1"/>
  <c r="L37" i="5"/>
  <c r="K37" i="5"/>
  <c r="Q37" i="5" s="1"/>
  <c r="O36" i="5"/>
  <c r="N36" i="5"/>
  <c r="S36" i="5" s="1"/>
  <c r="M36" i="5"/>
  <c r="R36" i="5" s="1"/>
  <c r="L36" i="5"/>
  <c r="K36" i="5"/>
  <c r="Q36" i="5" s="1"/>
  <c r="O35" i="5"/>
  <c r="N35" i="5"/>
  <c r="S35" i="5" s="1"/>
  <c r="M35" i="5"/>
  <c r="R35" i="5" s="1"/>
  <c r="L35" i="5"/>
  <c r="K35" i="5"/>
  <c r="Q35" i="5" s="1"/>
  <c r="O34" i="5"/>
  <c r="N34" i="5"/>
  <c r="S34" i="5" s="1"/>
  <c r="M34" i="5"/>
  <c r="R34" i="5" s="1"/>
  <c r="L34" i="5"/>
  <c r="K34" i="5"/>
  <c r="Q34" i="5" s="1"/>
  <c r="O33" i="5"/>
  <c r="N33" i="5"/>
  <c r="S33" i="5" s="1"/>
  <c r="M33" i="5"/>
  <c r="R33" i="5" s="1"/>
  <c r="L33" i="5"/>
  <c r="K33" i="5"/>
  <c r="Q33" i="5" s="1"/>
  <c r="O32" i="5"/>
  <c r="N32" i="5"/>
  <c r="S32" i="5" s="1"/>
  <c r="M32" i="5"/>
  <c r="R32" i="5" s="1"/>
  <c r="L32" i="5"/>
  <c r="K32" i="5"/>
  <c r="Q32" i="5" s="1"/>
  <c r="O31" i="5"/>
  <c r="N31" i="5"/>
  <c r="S31" i="5" s="1"/>
  <c r="M31" i="5"/>
  <c r="R31" i="5" s="1"/>
  <c r="L31" i="5"/>
  <c r="K31" i="5"/>
  <c r="Q31" i="5" s="1"/>
  <c r="O30" i="5"/>
  <c r="N30" i="5"/>
  <c r="S30" i="5" s="1"/>
  <c r="M30" i="5"/>
  <c r="R30" i="5" s="1"/>
  <c r="L30" i="5"/>
  <c r="K30" i="5"/>
  <c r="Q30" i="5" s="1"/>
  <c r="O29" i="5"/>
  <c r="N29" i="5"/>
  <c r="S29" i="5" s="1"/>
  <c r="M29" i="5"/>
  <c r="R29" i="5" s="1"/>
  <c r="L29" i="5"/>
  <c r="K29" i="5"/>
  <c r="Q29" i="5" s="1"/>
  <c r="O28" i="5"/>
  <c r="N28" i="5"/>
  <c r="S28" i="5" s="1"/>
  <c r="M28" i="5"/>
  <c r="R28" i="5" s="1"/>
  <c r="L28" i="5"/>
  <c r="K28" i="5"/>
  <c r="Q28" i="5" s="1"/>
  <c r="O27" i="5"/>
  <c r="N27" i="5"/>
  <c r="S27" i="5" s="1"/>
  <c r="M27" i="5"/>
  <c r="R27" i="5" s="1"/>
  <c r="L27" i="5"/>
  <c r="K27" i="5"/>
  <c r="Q27" i="5" s="1"/>
  <c r="O26" i="5"/>
  <c r="N26" i="5"/>
  <c r="S26" i="5" s="1"/>
  <c r="M26" i="5"/>
  <c r="R26" i="5" s="1"/>
  <c r="L26" i="5"/>
  <c r="K26" i="5"/>
  <c r="Q26" i="5" s="1"/>
  <c r="O25" i="5"/>
  <c r="N25" i="5"/>
  <c r="S25" i="5" s="1"/>
  <c r="M25" i="5"/>
  <c r="R25" i="5" s="1"/>
  <c r="L25" i="5"/>
  <c r="K25" i="5"/>
  <c r="Q25" i="5" s="1"/>
  <c r="O24" i="5"/>
  <c r="N24" i="5"/>
  <c r="S24" i="5" s="1"/>
  <c r="M24" i="5"/>
  <c r="R24" i="5" s="1"/>
  <c r="L24" i="5"/>
  <c r="K24" i="5"/>
  <c r="Q24" i="5" s="1"/>
  <c r="O23" i="5"/>
  <c r="N23" i="5"/>
  <c r="S23" i="5" s="1"/>
  <c r="M23" i="5"/>
  <c r="R23" i="5" s="1"/>
  <c r="L23" i="5"/>
  <c r="K23" i="5"/>
  <c r="Q23" i="5" s="1"/>
  <c r="O22" i="5"/>
  <c r="N22" i="5"/>
  <c r="S22" i="5" s="1"/>
  <c r="M22" i="5"/>
  <c r="R22" i="5" s="1"/>
  <c r="L22" i="5"/>
  <c r="K22" i="5"/>
  <c r="Q22" i="5" s="1"/>
  <c r="O21" i="5"/>
  <c r="N21" i="5"/>
  <c r="S21" i="5" s="1"/>
  <c r="M21" i="5"/>
  <c r="R21" i="5" s="1"/>
  <c r="L21" i="5"/>
  <c r="K21" i="5"/>
  <c r="Q21" i="5" s="1"/>
  <c r="O20" i="5"/>
  <c r="N20" i="5"/>
  <c r="S20" i="5" s="1"/>
  <c r="M20" i="5"/>
  <c r="R20" i="5" s="1"/>
  <c r="L20" i="5"/>
  <c r="K20" i="5"/>
  <c r="Q20" i="5" s="1"/>
  <c r="O19" i="5"/>
  <c r="N19" i="5"/>
  <c r="S19" i="5" s="1"/>
  <c r="M19" i="5"/>
  <c r="R19" i="5" s="1"/>
  <c r="L19" i="5"/>
  <c r="K19" i="5"/>
  <c r="Q19" i="5" s="1"/>
  <c r="O18" i="5"/>
  <c r="N18" i="5"/>
  <c r="S18" i="5" s="1"/>
  <c r="M18" i="5"/>
  <c r="R18" i="5" s="1"/>
  <c r="L18" i="5"/>
  <c r="K18" i="5"/>
  <c r="Q18" i="5" s="1"/>
  <c r="O17" i="5"/>
  <c r="N17" i="5"/>
  <c r="S17" i="5" s="1"/>
  <c r="M17" i="5"/>
  <c r="R17" i="5" s="1"/>
  <c r="L17" i="5"/>
  <c r="K17" i="5"/>
  <c r="Q17" i="5" s="1"/>
  <c r="O16" i="5"/>
  <c r="N16" i="5"/>
  <c r="S16" i="5" s="1"/>
  <c r="M16" i="5"/>
  <c r="R16" i="5" s="1"/>
  <c r="L16" i="5"/>
  <c r="K16" i="5"/>
  <c r="Q16" i="5" s="1"/>
  <c r="O15" i="5"/>
  <c r="N15" i="5"/>
  <c r="S15" i="5" s="1"/>
  <c r="M15" i="5"/>
  <c r="R15" i="5" s="1"/>
  <c r="L15" i="5"/>
  <c r="K15" i="5"/>
  <c r="Q15" i="5" s="1"/>
  <c r="O14" i="5"/>
  <c r="N14" i="5"/>
  <c r="S14" i="5" s="1"/>
  <c r="M14" i="5"/>
  <c r="R14" i="5" s="1"/>
  <c r="L14" i="5"/>
  <c r="K14" i="5"/>
  <c r="Q14" i="5" s="1"/>
  <c r="O13" i="5"/>
  <c r="N13" i="5"/>
  <c r="S13" i="5" s="1"/>
  <c r="M13" i="5"/>
  <c r="R13" i="5" s="1"/>
  <c r="L13" i="5"/>
  <c r="K13" i="5"/>
  <c r="Q13" i="5" s="1"/>
  <c r="O12" i="5"/>
  <c r="N12" i="5"/>
  <c r="S12" i="5" s="1"/>
  <c r="M12" i="5"/>
  <c r="R12" i="5" s="1"/>
  <c r="L12" i="5"/>
  <c r="K12" i="5"/>
  <c r="Q12" i="5" s="1"/>
  <c r="O11" i="5"/>
  <c r="N11" i="5"/>
  <c r="S11" i="5" s="1"/>
  <c r="M11" i="5"/>
  <c r="R11" i="5" s="1"/>
  <c r="L11" i="5"/>
  <c r="K11" i="5"/>
  <c r="Q11" i="5" s="1"/>
  <c r="O10" i="5"/>
  <c r="N10" i="5"/>
  <c r="S10" i="5" s="1"/>
  <c r="M10" i="5"/>
  <c r="R10" i="5" s="1"/>
  <c r="L10" i="5"/>
  <c r="K10" i="5"/>
  <c r="Q10" i="5" s="1"/>
  <c r="O9" i="5"/>
  <c r="N9" i="5"/>
  <c r="S9" i="5" s="1"/>
  <c r="M9" i="5"/>
  <c r="R9" i="5" s="1"/>
  <c r="L9" i="5"/>
  <c r="K9" i="5"/>
  <c r="Q9" i="5" s="1"/>
  <c r="O8" i="5"/>
  <c r="N8" i="5"/>
  <c r="S8" i="5" s="1"/>
  <c r="M8" i="5"/>
  <c r="R8" i="5" s="1"/>
  <c r="L8" i="5"/>
  <c r="K8" i="5"/>
  <c r="Q8" i="5" s="1"/>
  <c r="O7" i="5"/>
  <c r="N7" i="5"/>
  <c r="S7" i="5" s="1"/>
  <c r="M7" i="5"/>
  <c r="R7" i="5" s="1"/>
  <c r="L7" i="5"/>
  <c r="K7" i="5"/>
  <c r="Q7" i="5" s="1"/>
  <c r="O6" i="5"/>
  <c r="N6" i="5"/>
  <c r="S6" i="5" s="1"/>
  <c r="M6" i="5"/>
  <c r="R6" i="5" s="1"/>
  <c r="L6" i="5"/>
  <c r="K6" i="5"/>
  <c r="Q6" i="5" s="1"/>
  <c r="O5" i="5"/>
  <c r="N5" i="5"/>
  <c r="S5" i="5" s="1"/>
  <c r="M5" i="5"/>
  <c r="R5" i="5" s="1"/>
  <c r="L5" i="5"/>
  <c r="K5" i="5"/>
  <c r="Q5" i="5" s="1"/>
  <c r="O4" i="5"/>
  <c r="N4" i="5"/>
  <c r="S4" i="5" s="1"/>
  <c r="M4" i="5"/>
  <c r="R4" i="5" s="1"/>
  <c r="L4" i="5"/>
  <c r="K4" i="5"/>
  <c r="Q4" i="5" s="1"/>
  <c r="O3" i="5"/>
  <c r="N3" i="5"/>
  <c r="S3" i="5" s="1"/>
  <c r="M3" i="5"/>
  <c r="R3" i="5" s="1"/>
  <c r="L3" i="5"/>
  <c r="K3" i="5"/>
  <c r="Q3" i="5" s="1"/>
  <c r="O2" i="5"/>
  <c r="N2" i="5"/>
  <c r="S2" i="5" s="1"/>
  <c r="M2" i="5"/>
  <c r="R2" i="5" s="1"/>
  <c r="L2" i="5"/>
  <c r="K2" i="5"/>
  <c r="Q2" i="5" s="1"/>
  <c r="T15" i="5" l="1"/>
  <c r="T3" i="5"/>
  <c r="T19" i="5"/>
  <c r="T23" i="5"/>
  <c r="T27" i="5"/>
  <c r="T4" i="5"/>
  <c r="T16" i="5"/>
  <c r="T20" i="5"/>
  <c r="T7" i="5"/>
  <c r="T13" i="5"/>
  <c r="T32" i="5"/>
  <c r="T38" i="5"/>
  <c r="T8" i="5"/>
  <c r="T11" i="5"/>
  <c r="T14" i="5"/>
  <c r="T17" i="5"/>
  <c r="T21" i="5"/>
  <c r="T25" i="5"/>
  <c r="T29" i="5"/>
  <c r="T33" i="5"/>
  <c r="T36" i="5"/>
  <c r="T39" i="5"/>
  <c r="T10" i="5"/>
  <c r="T24" i="5"/>
  <c r="T28" i="5"/>
  <c r="T35" i="5"/>
  <c r="T2" i="5"/>
  <c r="T5" i="5"/>
  <c r="T9" i="5"/>
  <c r="T12" i="5"/>
  <c r="T18" i="5"/>
  <c r="T22" i="5"/>
  <c r="T26" i="5"/>
  <c r="T30" i="5"/>
  <c r="T37" i="5"/>
  <c r="T40" i="5"/>
  <c r="T6" i="5"/>
  <c r="T31" i="5"/>
  <c r="T34" i="5"/>
  <c r="T41" i="5"/>
  <c r="F2" i="6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T17" i="3" l="1"/>
  <c r="J17" i="3"/>
  <c r="I17" i="3"/>
  <c r="W17" i="3" s="1"/>
  <c r="T16" i="3"/>
  <c r="J16" i="3"/>
  <c r="I16" i="3"/>
  <c r="W16" i="3" s="1"/>
  <c r="T15" i="3"/>
  <c r="J15" i="3"/>
  <c r="I15" i="3"/>
  <c r="W15" i="3" s="1"/>
  <c r="T14" i="3"/>
  <c r="J14" i="3"/>
  <c r="I14" i="3"/>
  <c r="W14" i="3" s="1"/>
  <c r="T13" i="3"/>
  <c r="J13" i="3"/>
  <c r="I13" i="3"/>
  <c r="W13" i="3" s="1"/>
  <c r="T12" i="3"/>
  <c r="J12" i="3"/>
  <c r="I12" i="3"/>
  <c r="W12" i="3" s="1"/>
  <c r="T11" i="3"/>
  <c r="J11" i="3"/>
  <c r="I11" i="3"/>
  <c r="W11" i="3" s="1"/>
  <c r="T10" i="3"/>
  <c r="J10" i="3"/>
  <c r="I10" i="3"/>
  <c r="W10" i="3" s="1"/>
  <c r="T9" i="3"/>
  <c r="J9" i="3"/>
  <c r="I9" i="3"/>
  <c r="W9" i="3" s="1"/>
  <c r="T8" i="3"/>
  <c r="J8" i="3"/>
  <c r="I8" i="3"/>
  <c r="W8" i="3" s="1"/>
  <c r="T7" i="3"/>
  <c r="J7" i="3"/>
  <c r="I7" i="3"/>
  <c r="W7" i="3" s="1"/>
  <c r="T6" i="3"/>
  <c r="J6" i="3"/>
  <c r="I6" i="3"/>
  <c r="W6" i="3" s="1"/>
  <c r="T5" i="3"/>
  <c r="J5" i="3"/>
  <c r="I5" i="3"/>
  <c r="W5" i="3" s="1"/>
  <c r="T4" i="3"/>
  <c r="J4" i="3"/>
  <c r="I4" i="3"/>
  <c r="W4" i="3" s="1"/>
  <c r="T3" i="3"/>
  <c r="J3" i="3"/>
  <c r="I3" i="3"/>
  <c r="W3" i="3" s="1"/>
  <c r="T2" i="3"/>
  <c r="J2" i="3"/>
  <c r="U2" i="3" l="1"/>
  <c r="U3" i="3"/>
  <c r="U7" i="3"/>
  <c r="U8" i="3"/>
  <c r="U9" i="3"/>
  <c r="U10" i="3"/>
  <c r="U11" i="3"/>
  <c r="U12" i="3"/>
  <c r="U13" i="3"/>
  <c r="U14" i="3"/>
  <c r="U15" i="3"/>
  <c r="U16" i="3"/>
  <c r="U17" i="3"/>
  <c r="V17" i="3"/>
  <c r="U4" i="3"/>
  <c r="U5" i="3"/>
  <c r="X5" i="3" s="1"/>
  <c r="U6" i="3"/>
  <c r="V2" i="3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K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X8" i="3" l="1"/>
  <c r="X4" i="3"/>
  <c r="X15" i="3"/>
  <c r="X11" i="3"/>
  <c r="X7" i="3"/>
  <c r="X12" i="3"/>
  <c r="X14" i="3"/>
  <c r="X10" i="3"/>
  <c r="X3" i="3"/>
  <c r="X16" i="3"/>
  <c r="X6" i="3"/>
  <c r="X17" i="3"/>
  <c r="X13" i="3"/>
  <c r="X9" i="3"/>
  <c r="X2" i="3"/>
</calcChain>
</file>

<file path=xl/sharedStrings.xml><?xml version="1.0" encoding="utf-8"?>
<sst xmlns="http://schemas.openxmlformats.org/spreadsheetml/2006/main" count="979" uniqueCount="435">
  <si>
    <t>Group</t>
  </si>
  <si>
    <t>EG</t>
  </si>
  <si>
    <t>8.0</t>
  </si>
  <si>
    <t>5.0</t>
  </si>
  <si>
    <t>CG</t>
  </si>
  <si>
    <t>BL_T1</t>
  </si>
  <si>
    <t>BL_T2</t>
  </si>
  <si>
    <t>BL_T3</t>
  </si>
  <si>
    <t>BL_T4</t>
  </si>
  <si>
    <t>Animal_ID</t>
  </si>
  <si>
    <t>HG_T1</t>
  </si>
  <si>
    <t>HG_T2</t>
  </si>
  <si>
    <t>HG_T3</t>
  </si>
  <si>
    <t>HG_T4</t>
  </si>
  <si>
    <t>WH_T1</t>
  </si>
  <si>
    <t>WH_T2</t>
  </si>
  <si>
    <t>WH_T3</t>
  </si>
  <si>
    <t>WH_T4</t>
  </si>
  <si>
    <t>Group (CG/EG)</t>
  </si>
  <si>
    <t>Weight_Rank (Heavy/Mid/Light)</t>
  </si>
  <si>
    <t>Slaughter_Weight_kg</t>
  </si>
  <si>
    <t>Hot_Carcass_Inclusive_kg</t>
  </si>
  <si>
    <t>Testicles_kg</t>
  </si>
  <si>
    <t>KPF_kg</t>
  </si>
  <si>
    <t>Tail_kg</t>
  </si>
  <si>
    <t>HCW_kg</t>
  </si>
  <si>
    <t>Carcass_Yield_Inclusive_%</t>
  </si>
  <si>
    <t>DP_%</t>
  </si>
  <si>
    <t>Head_kg</t>
  </si>
  <si>
    <t>Hide_kg</t>
  </si>
  <si>
    <t>Pluck_HLL_kg</t>
  </si>
  <si>
    <t>Tripe_kg</t>
  </si>
  <si>
    <t>Gut_kg</t>
  </si>
  <si>
    <t>Feet_kg</t>
  </si>
  <si>
    <t>Bone_kg</t>
  </si>
  <si>
    <t>Bone_%_of_HCW</t>
  </si>
  <si>
    <t>Carcass_Tissue_%</t>
  </si>
  <si>
    <t>Heavy</t>
  </si>
  <si>
    <t>Light</t>
  </si>
  <si>
    <t>Mid</t>
  </si>
  <si>
    <t>SampleID</t>
  </si>
  <si>
    <t>Moisture_g100g</t>
  </si>
  <si>
    <t>Protein_g100g</t>
  </si>
  <si>
    <t>Fat_g100g</t>
  </si>
  <si>
    <t>Ash_g100g</t>
  </si>
  <si>
    <t>Energy_kJ100g</t>
  </si>
  <si>
    <t>Na_mg100g</t>
  </si>
  <si>
    <t>Fe_mg100g</t>
  </si>
  <si>
    <t>Zn_mg100g</t>
  </si>
  <si>
    <t>Mg_mg100g</t>
  </si>
  <si>
    <t>TotalAA_g100g</t>
  </si>
  <si>
    <t>Lysine_g100g</t>
  </si>
  <si>
    <t>Methionine_g100g</t>
  </si>
  <si>
    <t>Threonine_g100g</t>
  </si>
  <si>
    <t>Valine_g100g</t>
  </si>
  <si>
    <t>Isoleucine_g100g</t>
  </si>
  <si>
    <t>Leucine_g100g</t>
  </si>
  <si>
    <t>Phenylalanine_g100g</t>
  </si>
  <si>
    <t>Histidine_g100g</t>
  </si>
  <si>
    <t>Tryptophan_g100g</t>
  </si>
  <si>
    <t>SFA_g100g</t>
  </si>
  <si>
    <t>MUFA_g100g</t>
  </si>
  <si>
    <t>PUFA_g100g</t>
  </si>
  <si>
    <t>Omega3_g100g</t>
  </si>
  <si>
    <t>Omega6_g100g</t>
  </si>
  <si>
    <t>PUFA_SFA_ratio</t>
  </si>
  <si>
    <t>n6_n3_ratio</t>
  </si>
  <si>
    <t>TotalEAA_g100g</t>
  </si>
  <si>
    <t>EAA_TotalAA_ratio</t>
  </si>
  <si>
    <t>Cholesterol_mg100g</t>
  </si>
  <si>
    <t>EAA_%_of_total_AA</t>
  </si>
  <si>
    <t>EG1</t>
  </si>
  <si>
    <t>EG2</t>
  </si>
  <si>
    <t>EG3</t>
  </si>
  <si>
    <t>EG4</t>
  </si>
  <si>
    <t>EG5</t>
  </si>
  <si>
    <t>EG6</t>
  </si>
  <si>
    <t>EG7</t>
  </si>
  <si>
    <t>EG8</t>
  </si>
  <si>
    <t>CG9</t>
  </si>
  <si>
    <t>CG10</t>
  </si>
  <si>
    <t>CG11</t>
  </si>
  <si>
    <t>CG12</t>
  </si>
  <si>
    <t>CG13</t>
  </si>
  <si>
    <t>CG14</t>
  </si>
  <si>
    <t>CG15</t>
  </si>
  <si>
    <t>CG16</t>
  </si>
  <si>
    <t>Date</t>
  </si>
  <si>
    <t>Offered_g</t>
  </si>
  <si>
    <t>Refusals_g</t>
  </si>
  <si>
    <t>Intake_g</t>
  </si>
  <si>
    <t>Lambs_n</t>
  </si>
  <si>
    <t>PerLamb_g</t>
  </si>
  <si>
    <t>T_1</t>
  </si>
  <si>
    <t>T_2</t>
  </si>
  <si>
    <t>T_3</t>
  </si>
  <si>
    <t>T_4</t>
  </si>
  <si>
    <t>Days_T1-T2</t>
  </si>
  <si>
    <t>Days_T1-T3</t>
  </si>
  <si>
    <t>Days_T2-T3</t>
  </si>
  <si>
    <t>Days_T1-T4</t>
  </si>
  <si>
    <t>Days_T2_T4</t>
  </si>
  <si>
    <t>ADG_T1_T2</t>
  </si>
  <si>
    <t>ADG_T2_T3</t>
  </si>
  <si>
    <t>ADG_T1_T4</t>
  </si>
  <si>
    <t>ADG_T2_T4</t>
  </si>
  <si>
    <t>weight</t>
  </si>
  <si>
    <t>Birthdate</t>
  </si>
  <si>
    <t>Date_group</t>
  </si>
  <si>
    <t>Weight_group</t>
  </si>
  <si>
    <t>Stratum</t>
  </si>
  <si>
    <t>Random_number</t>
  </si>
  <si>
    <t>Allocation</t>
  </si>
  <si>
    <t>Note</t>
  </si>
  <si>
    <t>Green_2</t>
  </si>
  <si>
    <t>Red_3</t>
  </si>
  <si>
    <t>Red_7</t>
  </si>
  <si>
    <t>Green_1</t>
  </si>
  <si>
    <t>Red_19</t>
  </si>
  <si>
    <t>Green_5</t>
  </si>
  <si>
    <t>Red_4</t>
  </si>
  <si>
    <t>Green_10</t>
  </si>
  <si>
    <t>Red_6</t>
  </si>
  <si>
    <t>Green_4</t>
  </si>
  <si>
    <t>Red_8</t>
  </si>
  <si>
    <t>Green_9</t>
  </si>
  <si>
    <t>Red_1</t>
  </si>
  <si>
    <t>Green_3</t>
  </si>
  <si>
    <t>Green_8</t>
  </si>
  <si>
    <t>Red_11</t>
  </si>
  <si>
    <t>Green_7</t>
  </si>
  <si>
    <t>Red_2</t>
  </si>
  <si>
    <t>Green_17</t>
  </si>
  <si>
    <t>Lost and Replaced_G_30</t>
  </si>
  <si>
    <t>Red_14</t>
  </si>
  <si>
    <t>Green_11</t>
  </si>
  <si>
    <t>Red_10</t>
  </si>
  <si>
    <t>Green_18</t>
  </si>
  <si>
    <t>Red_20</t>
  </si>
  <si>
    <t>Green_13</t>
  </si>
  <si>
    <t>Red_13</t>
  </si>
  <si>
    <t>Green_14</t>
  </si>
  <si>
    <t>Red_16</t>
  </si>
  <si>
    <t>Red_18</t>
  </si>
  <si>
    <t>Red_17</t>
  </si>
  <si>
    <t>Red_15</t>
  </si>
  <si>
    <t>Green_16</t>
  </si>
  <si>
    <t>Red_12</t>
  </si>
  <si>
    <t>Green_19</t>
  </si>
  <si>
    <t>Red_5</t>
  </si>
  <si>
    <t>Green_15</t>
  </si>
  <si>
    <t>Green_6</t>
  </si>
  <si>
    <t>Lost and Replaced_G_31</t>
  </si>
  <si>
    <t>Lost and Replaced_G_21</t>
  </si>
  <si>
    <t>Lost and Replaced_G_22</t>
  </si>
  <si>
    <t>Green_12</t>
  </si>
  <si>
    <t>Red_9</t>
  </si>
  <si>
    <t>Lost and Replaced_R_21</t>
  </si>
  <si>
    <t>Ear_tag_No.</t>
  </si>
  <si>
    <t xml:space="preserve">Initial No. </t>
  </si>
  <si>
    <t>BW_T1</t>
  </si>
  <si>
    <t>BW_T2</t>
  </si>
  <si>
    <t>BW_T3</t>
  </si>
  <si>
    <t>BW_T4</t>
  </si>
  <si>
    <t>8</t>
  </si>
  <si>
    <t>5</t>
  </si>
  <si>
    <t>Variable</t>
  </si>
  <si>
    <t>Unit / coding</t>
  </si>
  <si>
    <t>Description</t>
  </si>
  <si>
    <t>ID number</t>
  </si>
  <si>
    <t>Unique identifier for each lamb</t>
  </si>
  <si>
    <t>CG / EG</t>
  </si>
  <si>
    <t>Experimental group assignment</t>
  </si>
  <si>
    <t>kg</t>
  </si>
  <si>
    <t>Body weight at birth</t>
  </si>
  <si>
    <t>Body weight at start of supplementation</t>
  </si>
  <si>
    <t>Body weight at end of supplementation</t>
  </si>
  <si>
    <t>Body weight before slaughter</t>
  </si>
  <si>
    <t>cm</t>
  </si>
  <si>
    <t>Withers height at T1</t>
  </si>
  <si>
    <t>Withers height at T2</t>
  </si>
  <si>
    <t>Withers height at T3</t>
  </si>
  <si>
    <t>Withers height at T4</t>
  </si>
  <si>
    <t>Body length at T1</t>
  </si>
  <si>
    <t>Body length at T2</t>
  </si>
  <si>
    <t>Body length at T3</t>
  </si>
  <si>
    <t>Body length at T4</t>
  </si>
  <si>
    <t>Heart girth at T1</t>
  </si>
  <si>
    <t>Heart girth at T2</t>
  </si>
  <si>
    <t>Heart girth at T3</t>
  </si>
  <si>
    <t>Heart girth at T4</t>
  </si>
  <si>
    <t>Unnamed: 0</t>
  </si>
  <si>
    <t>sequence number</t>
  </si>
  <si>
    <t>YYYY-MM-DD</t>
  </si>
  <si>
    <t>Date of concentrate feeding</t>
  </si>
  <si>
    <t>g/day</t>
  </si>
  <si>
    <t>Total concentrate offered to the EG lamb group</t>
  </si>
  <si>
    <t>Total uneaten concentrate remaining</t>
  </si>
  <si>
    <t>count</t>
  </si>
  <si>
    <t>Number of lambs in the EG group</t>
  </si>
  <si>
    <t>g/lamb/day</t>
  </si>
  <si>
    <t>Average concentrate intake per lamb per day</t>
  </si>
  <si>
    <t>Body weight at T1</t>
  </si>
  <si>
    <t>Body weight at T2</t>
  </si>
  <si>
    <t>Body weight at T3</t>
  </si>
  <si>
    <t>Body weight at T4</t>
  </si>
  <si>
    <t>date or age field</t>
  </si>
  <si>
    <t>Auxiliary time variable used in ADG calculations</t>
  </si>
  <si>
    <t>T_1.1</t>
  </si>
  <si>
    <t>auxiliary field</t>
  </si>
  <si>
    <t>Additional calculation field retained from worksheet preparation</t>
  </si>
  <si>
    <t>days</t>
  </si>
  <si>
    <t>Number of days between T1 and T2</t>
  </si>
  <si>
    <t>Number of days between T1 and T3</t>
  </si>
  <si>
    <t>Number of days between T2 and T3</t>
  </si>
  <si>
    <t>Number of days between T1 and T4</t>
  </si>
  <si>
    <t>Number of days between T2 and T4</t>
  </si>
  <si>
    <t>Average daily gain between T1 and T2</t>
  </si>
  <si>
    <t>Average daily gain between T2 and T3</t>
  </si>
  <si>
    <t>Average daily gain between T1 and T4</t>
  </si>
  <si>
    <t>Average daily gain between T2 and T4</t>
  </si>
  <si>
    <t>categorical</t>
  </si>
  <si>
    <t>Selection category used to choose the carcass subset</t>
  </si>
  <si>
    <t>Testicle weight</t>
  </si>
  <si>
    <t>Kidney and pelvic fat weight</t>
  </si>
  <si>
    <t>Tail weight</t>
  </si>
  <si>
    <t>Hot carcass weight</t>
  </si>
  <si>
    <t>%</t>
  </si>
  <si>
    <t>Dressing percentage</t>
  </si>
  <si>
    <t>Head weight</t>
  </si>
  <si>
    <t>Hide weight</t>
  </si>
  <si>
    <t>Pluck weight, including heart, lungs, and liver</t>
  </si>
  <si>
    <t>Tripe weight</t>
  </si>
  <si>
    <t>Gut weight</t>
  </si>
  <si>
    <t>Feet weight</t>
  </si>
  <si>
    <t>Carcass bone weight</t>
  </si>
  <si>
    <t>ratio</t>
  </si>
  <si>
    <t>Bone proportion as a percentage of hot carcass weight</t>
  </si>
  <si>
    <t>Combined carcass tissue proportion as defined in the worksheet</t>
  </si>
  <si>
    <t>sample ID</t>
  </si>
  <si>
    <t>Laboratory sample identifier</t>
  </si>
  <si>
    <t>g/100 g</t>
  </si>
  <si>
    <t>Moisture content</t>
  </si>
  <si>
    <t>Crude protein content</t>
  </si>
  <si>
    <t>Crude fat content</t>
  </si>
  <si>
    <t>Ash content</t>
  </si>
  <si>
    <t>kJ/100 g</t>
  </si>
  <si>
    <t>Energy content</t>
  </si>
  <si>
    <t>mg/100 g</t>
  </si>
  <si>
    <t>Sodium concentration</t>
  </si>
  <si>
    <t>Iron concentration</t>
  </si>
  <si>
    <t>Zinc concentration</t>
  </si>
  <si>
    <t>Magnesium concentration</t>
  </si>
  <si>
    <t>Total amino acid concentration</t>
  </si>
  <si>
    <t>Lysine concentration</t>
  </si>
  <si>
    <t>Methionine concentration</t>
  </si>
  <si>
    <t>Threonine concentration</t>
  </si>
  <si>
    <t>Valine concentration</t>
  </si>
  <si>
    <t>Isoleucine concentration</t>
  </si>
  <si>
    <t>Leucine concentration</t>
  </si>
  <si>
    <t>Phenylalanine concentration</t>
  </si>
  <si>
    <t>Histidine concentration</t>
  </si>
  <si>
    <t>Tryptophan concentration</t>
  </si>
  <si>
    <t>Total saturated fatty acids</t>
  </si>
  <si>
    <t>Total monounsaturated fatty acids</t>
  </si>
  <si>
    <t>Total polyunsaturated fatty acids</t>
  </si>
  <si>
    <t>Total omega-3 fatty acids</t>
  </si>
  <si>
    <t>Total omega-6 fatty acids</t>
  </si>
  <si>
    <t>Ratio of PUFA to SFA</t>
  </si>
  <si>
    <t>Ratio of omega-6 to omega-3 fatty acids</t>
  </si>
  <si>
    <t>Total essential amino acids</t>
  </si>
  <si>
    <t>Ratio of essential amino acids to total amino acids</t>
  </si>
  <si>
    <t>Cholesterol concentration</t>
  </si>
  <si>
    <t>Essential amino acids expressed as a percentage of total amino acids</t>
  </si>
  <si>
    <t>Initial No.</t>
  </si>
  <si>
    <t>original ID</t>
  </si>
  <si>
    <t>Initial lamb identification number before final ear-tag assignment</t>
  </si>
  <si>
    <t>Birth weight or initial body weight used in allocation</t>
  </si>
  <si>
    <t>date</t>
  </si>
  <si>
    <t>Lamb birth date</t>
  </si>
  <si>
    <t>Birth-date stratum used for balancing or stratification</t>
  </si>
  <si>
    <t>Birth-weight stratum used for balancing or stratification</t>
  </si>
  <si>
    <t>Combined stratum used in randomization</t>
  </si>
  <si>
    <t>numeric</t>
  </si>
  <si>
    <t>Random number used for allocation within stratum</t>
  </si>
  <si>
    <t>Assigned treatment group</t>
  </si>
  <si>
    <t>Final ear-tag identifier</t>
  </si>
  <si>
    <t>text</t>
  </si>
  <si>
    <t>Notes on replacement or allocation history</t>
  </si>
  <si>
    <t>Sheet 2. Concentrate intake (n=20,EG)</t>
  </si>
  <si>
    <t>Sheet 1. Growth (n=20 per group)</t>
  </si>
  <si>
    <t>This sheet contains individual lamb growth measurements for 40 lambs.</t>
  </si>
  <si>
    <t>This sheet contains calculated average daily gain values.</t>
  </si>
  <si>
    <t>Sheet 4. Carcass trait (n=8 per group)</t>
  </si>
  <si>
    <t>This sheet contains carcass and non-carcass component data for the slaughter subset.</t>
  </si>
  <si>
    <t>This sheet records the structured allocation / stratified randomization process.</t>
  </si>
  <si>
    <t>Daily row index; can be renamed Day_No</t>
  </si>
  <si>
    <t>Total concentrate consumed by the EG lamb group (Offered_g - Refusals_g)</t>
  </si>
  <si>
    <t>Sheet 3. ADG (n=20 per group)</t>
  </si>
  <si>
    <t>Sheet 6. Allocation_randomization</t>
  </si>
  <si>
    <t>ADGT3_T4</t>
  </si>
  <si>
    <t>Days_T3_T4</t>
  </si>
  <si>
    <t>sample_id</t>
  </si>
  <si>
    <t>group</t>
  </si>
  <si>
    <t>group_code</t>
  </si>
  <si>
    <t>fa_c4_0</t>
  </si>
  <si>
    <t>fa_c6_0</t>
  </si>
  <si>
    <t>fa_c8_0</t>
  </si>
  <si>
    <t>fa_c10_0</t>
  </si>
  <si>
    <t>fa_c11_0</t>
  </si>
  <si>
    <t>fa_c12_0</t>
  </si>
  <si>
    <t>fa_c13_0</t>
  </si>
  <si>
    <t>fa_c14_0</t>
  </si>
  <si>
    <t>fa_c14_1</t>
  </si>
  <si>
    <t>fa_c15_0</t>
  </si>
  <si>
    <t>fa_c15_1</t>
  </si>
  <si>
    <t>fa_c16_0</t>
  </si>
  <si>
    <t>fa_c16_1</t>
  </si>
  <si>
    <t>fa_c17_0</t>
  </si>
  <si>
    <t>fa_c17_1</t>
  </si>
  <si>
    <t>fa_c18_0</t>
  </si>
  <si>
    <t>fa_c18_1n9c</t>
  </si>
  <si>
    <t>fa_c18_2n6c</t>
  </si>
  <si>
    <t>fa_c18_3n6</t>
  </si>
  <si>
    <t>fa_c18_3n3</t>
  </si>
  <si>
    <t>fa_c20_0</t>
  </si>
  <si>
    <t>fa_c20_1</t>
  </si>
  <si>
    <t>fa_c20_2</t>
  </si>
  <si>
    <t>fa_c20_3n6</t>
  </si>
  <si>
    <t>fa_c20_3n3</t>
  </si>
  <si>
    <t>fa_c20_4n6</t>
  </si>
  <si>
    <t>fa_c20_5n3</t>
  </si>
  <si>
    <t>fa_c21_0</t>
  </si>
  <si>
    <t>fa_c22_0</t>
  </si>
  <si>
    <t>fa_c22_1n9</t>
  </si>
  <si>
    <t>fa_c22_2</t>
  </si>
  <si>
    <t>fa_c22_6n3</t>
  </si>
  <si>
    <t>fa_c23_0</t>
  </si>
  <si>
    <t>fa_c24_0</t>
  </si>
  <si>
    <t>fa_c24_1</t>
  </si>
  <si>
    <t>fa_c18_2n6t</t>
  </si>
  <si>
    <t>fa_c18_1n9t</t>
  </si>
  <si>
    <t>aa_aspartate</t>
  </si>
  <si>
    <t>aa_threonine</t>
  </si>
  <si>
    <t>aa_serine</t>
  </si>
  <si>
    <t>aa_glutamate</t>
  </si>
  <si>
    <t>aa_proline</t>
  </si>
  <si>
    <t>aa_glycine</t>
  </si>
  <si>
    <t>aa_alanine</t>
  </si>
  <si>
    <t>aa_valine</t>
  </si>
  <si>
    <t>aa_methionine</t>
  </si>
  <si>
    <t>aa_isoleucine</t>
  </si>
  <si>
    <t>aa_leucine</t>
  </si>
  <si>
    <t>aa_tyrosine</t>
  </si>
  <si>
    <t>aa_phenylalanine</t>
  </si>
  <si>
    <t>aa_lysine</t>
  </si>
  <si>
    <t>aa_histidine</t>
  </si>
  <si>
    <t>aa_arginine</t>
  </si>
  <si>
    <t>aa_total16_calc</t>
  </si>
  <si>
    <t>sum</t>
  </si>
  <si>
    <t>aa_total16_reported</t>
  </si>
  <si>
    <t>Serine</t>
  </si>
  <si>
    <t>Glutamic acid / Glutamate</t>
  </si>
  <si>
    <t>Proline</t>
  </si>
  <si>
    <t>Glycine</t>
  </si>
  <si>
    <t>Alanine</t>
  </si>
  <si>
    <t>Valine</t>
  </si>
  <si>
    <t>Methionine</t>
  </si>
  <si>
    <t>Isoleucine</t>
  </si>
  <si>
    <t>Leucine</t>
  </si>
  <si>
    <t>Tyrosine</t>
  </si>
  <si>
    <t>Phenylalanine</t>
  </si>
  <si>
    <t>Lysine</t>
  </si>
  <si>
    <t>Histidine</t>
  </si>
  <si>
    <t>Arginine</t>
  </si>
  <si>
    <t>Total amount of 16 amino acids</t>
  </si>
  <si>
    <t>Butanoic acid</t>
  </si>
  <si>
    <t>Hexanoic acid</t>
  </si>
  <si>
    <t>Octanoic acid</t>
  </si>
  <si>
    <t>Decanoic acid</t>
  </si>
  <si>
    <t>Undecanoic acid</t>
  </si>
  <si>
    <t>Dodecanoic acid</t>
  </si>
  <si>
    <t>Tridecanoic acid</t>
  </si>
  <si>
    <t>Tetradecanoic acid</t>
  </si>
  <si>
    <t>cis-9-Tetradecenoic acid</t>
  </si>
  <si>
    <t>Pentadecanoic acid</t>
  </si>
  <si>
    <t>cis-10-Pentadecenoic acid</t>
  </si>
  <si>
    <t>Hexadecanoic acid</t>
  </si>
  <si>
    <t>cis-9-Hexadecenoic acid</t>
  </si>
  <si>
    <t>Heptadecanoic acid</t>
  </si>
  <si>
    <t>cis-10-Heptadecenoic acid</t>
  </si>
  <si>
    <t>Octadecanoic acid</t>
  </si>
  <si>
    <t>cis-9-Octadecenoic acid</t>
  </si>
  <si>
    <t>cis,cis-9,12-Octadecadienoic acid</t>
  </si>
  <si>
    <t>all cis-6,9,12-Octadecatrienoic acid</t>
  </si>
  <si>
    <t>α-Linolenic acid (all cis-9,12,15-Octadecatrienoic acid)</t>
  </si>
  <si>
    <t>Eicosanoic acid</t>
  </si>
  <si>
    <t>cis-11-Eicosenoic acid</t>
  </si>
  <si>
    <t>cis,cis-11,14-Eicosadienoic acid</t>
  </si>
  <si>
    <t>all cis-8,11,14-Eicosatrienoic acid</t>
  </si>
  <si>
    <t>all cis-11,14,17-Eicosatrienoic acid</t>
  </si>
  <si>
    <t>all cis-5,8,11,14-Eicosatetraenoic acid</t>
  </si>
  <si>
    <t>EPA (all cis-5,8,11,14,17-Eicosapentaenoic acid)</t>
  </si>
  <si>
    <t>Heneicosanoic acid</t>
  </si>
  <si>
    <t>Docosanoic acid</t>
  </si>
  <si>
    <t>cis-13-Docosenoic acid</t>
  </si>
  <si>
    <t>all cis-13,16-Docosadienoic acid</t>
  </si>
  <si>
    <t>DHA (all cis-4,7,10,13,16,19-Docosahexaenoic acid)</t>
  </si>
  <si>
    <t>Tricosanoic acid</t>
  </si>
  <si>
    <t>Tetracosanoic acid</t>
  </si>
  <si>
    <t>cis-15-Tetracosenoic acid</t>
  </si>
  <si>
    <t>trans,trans-9,12-Octadecadienoic acid</t>
  </si>
  <si>
    <t>trans-9-Octadecenoic acid</t>
  </si>
  <si>
    <t>Sheet 8. Individual amino acids (n=8 per group)</t>
  </si>
  <si>
    <t>laboratory or sample identifier</t>
  </si>
  <si>
    <t>experimental group assignment</t>
  </si>
  <si>
    <t>CG/EG</t>
  </si>
  <si>
    <t>EG/CG</t>
  </si>
  <si>
    <t>1;2</t>
  </si>
  <si>
    <t>This sheet contains daily concentrate intake records for the EG lamb group.</t>
  </si>
  <si>
    <t>Sheet 7. Individual fatty acids (n=8 per group)</t>
  </si>
  <si>
    <t>This sheet contains raw data for the individual amino acid profile.</t>
  </si>
  <si>
    <t>This sheet contains raw data for the individual fatty acid profile.</t>
  </si>
  <si>
    <t>Sheet 5. Mus_Comp (n=8 per group)</t>
  </si>
  <si>
    <r>
      <rPr>
        <b/>
        <sz val="10"/>
        <color theme="1"/>
        <rFont val="Times New Roman"/>
        <family val="1"/>
      </rPr>
      <t xml:space="preserve">This workbook contains the minimal underlying dataset for all analyses. </t>
    </r>
    <r>
      <rPr>
        <b/>
        <i/>
        <sz val="10"/>
        <color theme="1"/>
        <rFont val="Times New Roman"/>
        <family val="1"/>
      </rPr>
      <t xml:space="preserve">
CG = control group; EG = experimental group. 
T1 = birth; T2 = start of supplementation; T3 = end of supplementation; T4 = pre-slaughter measurement.</t>
    </r>
  </si>
  <si>
    <r>
      <t>This sheet contains </t>
    </r>
    <r>
      <rPr>
        <i/>
        <sz val="10"/>
        <color rgb="FF000000"/>
        <rFont val="Times New Roman"/>
        <family val="1"/>
      </rPr>
      <t>Longissimus dorsi</t>
    </r>
    <r>
      <rPr>
        <sz val="10"/>
        <color rgb="FF000000"/>
        <rFont val="Times New Roman"/>
        <family val="1"/>
      </rPr>
      <t> muscle composition data for the slaughter subset.</t>
    </r>
  </si>
  <si>
    <t>Ediable meat_%_of_HCW</t>
  </si>
  <si>
    <t>Ratio of ediable meat to bone</t>
  </si>
  <si>
    <t>Tail_%_of_HCW</t>
  </si>
  <si>
    <t>Tail as a percentage of hot carcass weight</t>
  </si>
  <si>
    <t>Edible meat_kg</t>
  </si>
  <si>
    <t>Carcass Edible meat weight</t>
  </si>
  <si>
    <t>Edible meat_to_Bone_Ratio</t>
  </si>
  <si>
    <t>Edible meat proportion as a percentage of hot carcass weight</t>
  </si>
  <si>
    <t>Edible meat_%_of_HCW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</si>
</sst>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.00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 Unicode MS"/>
      <family val="2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0" borderId="0" xfId="0" applyNumberFormat="1"/>
    <xf numFmtId="0" fontId="1" fillId="0" borderId="1" xfId="0" applyFont="1" applyBorder="1"/>
    <xf numFmtId="0" fontId="1" fillId="0" borderId="1" xfId="0" quotePrefix="1" applyFont="1" applyBorder="1" applyAlignment="1">
      <alignment horizontal="right"/>
    </xf>
    <xf numFmtId="0" fontId="4" fillId="0" borderId="0" xfId="0" applyFont="1"/>
    <xf numFmtId="0" fontId="1" fillId="3" borderId="1" xfId="0" applyFont="1" applyFill="1" applyBorder="1"/>
    <xf numFmtId="2" fontId="1" fillId="3" borderId="1" xfId="0" applyNumberFormat="1" applyFont="1" applyFill="1" applyBorder="1"/>
    <xf numFmtId="0" fontId="1" fillId="4" borderId="1" xfId="0" applyFont="1" applyFill="1" applyBorder="1"/>
    <xf numFmtId="2" fontId="1" fillId="4" borderId="1" xfId="0" applyNumberFormat="1" applyFont="1" applyFill="1" applyBorder="1"/>
    <xf numFmtId="164" fontId="1" fillId="0" borderId="1" xfId="0" applyNumberFormat="1" applyFont="1" applyBorder="1"/>
    <xf numFmtId="2" fontId="1" fillId="0" borderId="1" xfId="0" applyNumberFormat="1" applyFont="1" applyBorder="1"/>
    <xf numFmtId="164" fontId="1" fillId="4" borderId="1" xfId="0" applyNumberFormat="1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/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left"/>
    </xf>
    <xf numFmtId="0" fontId="1" fillId="0" borderId="0" xfId="0" applyFont="1"/>
    <xf numFmtId="165" fontId="0" fillId="0" borderId="0" xfId="0" applyNumberFormat="1"/>
    <xf numFmtId="0" fontId="0" fillId="0" borderId="1" xfId="0" applyBorder="1"/>
    <xf numFmtId="0" fontId="5" fillId="0" borderId="0" xfId="0" applyFont="1"/>
    <xf numFmtId="0" fontId="7" fillId="0" borderId="0" xfId="0" applyFont="1"/>
    <xf numFmtId="0" fontId="6" fillId="0" borderId="0" xfId="0" applyFont="1"/>
    <xf numFmtId="166" fontId="1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1" fontId="8" fillId="0" borderId="1" xfId="0" applyNumberFormat="1" applyFont="1" applyBorder="1"/>
    <xf numFmtId="167" fontId="8" fillId="0" borderId="1" xfId="0" applyNumberFormat="1" applyFont="1" applyBorder="1"/>
    <xf numFmtId="167" fontId="1" fillId="0" borderId="1" xfId="0" applyNumberFormat="1" applyFont="1" applyBorder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5" borderId="1" xfId="0" applyFont="1" applyFill="1" applyBorder="1"/>
    <xf numFmtId="0" fontId="17" fillId="0" borderId="1" xfId="0" applyFont="1" applyBorder="1"/>
    <xf numFmtId="0" fontId="17" fillId="0" borderId="5" xfId="0" applyFont="1" applyBorder="1"/>
    <xf numFmtId="0" fontId="17" fillId="0" borderId="0" xfId="0" applyFont="1"/>
    <xf numFmtId="0" fontId="14" fillId="0" borderId="1" xfId="0" applyFont="1" applyBorder="1" applyAlignment="1">
      <alignment vertical="top" wrapText="1"/>
    </xf>
    <xf numFmtId="16" fontId="17" fillId="0" borderId="1" xfId="0" applyNumberFormat="1" applyFont="1" applyBorder="1"/>
    <xf numFmtId="0" fontId="14" fillId="0" borderId="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5" fillId="5" borderId="6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5" fillId="5" borderId="2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77B4"/>
      <color rgb="FFFF7F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4B8B-9410-AF44-AA1F-2FFB9EB9687A}">
  <dimension ref="A1:R47"/>
  <sheetViews>
    <sheetView workbookViewId="0">
      <pane ySplit="1" topLeftCell="A2" activePane="bottomLeft" state="frozen"/>
      <selection pane="bottomLeft" activeCell="F53" sqref="F53"/>
    </sheetView>
  </sheetViews>
  <sheetFormatPr baseColWidth="10" defaultRowHeight="16" x14ac:dyDescent="0.2"/>
  <cols>
    <col min="1" max="1" width="11" bestFit="1" customWidth="1"/>
    <col min="3" max="18" width="10.83203125" customWidth="1"/>
  </cols>
  <sheetData>
    <row r="1" spans="1:18" x14ac:dyDescent="0.2">
      <c r="A1" s="2" t="s">
        <v>9</v>
      </c>
      <c r="B1" s="2" t="s">
        <v>0</v>
      </c>
      <c r="C1" s="2" t="s">
        <v>160</v>
      </c>
      <c r="D1" s="2" t="s">
        <v>161</v>
      </c>
      <c r="E1" s="2" t="s">
        <v>162</v>
      </c>
      <c r="F1" s="2" t="s">
        <v>163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10</v>
      </c>
      <c r="P1" s="2" t="s">
        <v>11</v>
      </c>
      <c r="Q1" s="2" t="s">
        <v>12</v>
      </c>
      <c r="R1" s="2" t="s">
        <v>13</v>
      </c>
    </row>
    <row r="2" spans="1:18" x14ac:dyDescent="0.2">
      <c r="A2" s="2">
        <v>2</v>
      </c>
      <c r="B2" s="2" t="s">
        <v>1</v>
      </c>
      <c r="C2" s="2">
        <v>4.8</v>
      </c>
      <c r="D2" s="2">
        <v>8.5</v>
      </c>
      <c r="E2" s="2">
        <v>21.4</v>
      </c>
      <c r="F2" s="2">
        <v>43.8</v>
      </c>
      <c r="G2" s="2">
        <v>39</v>
      </c>
      <c r="H2" s="2">
        <v>42</v>
      </c>
      <c r="I2" s="2">
        <v>56</v>
      </c>
      <c r="J2" s="2">
        <v>68</v>
      </c>
      <c r="K2" s="2">
        <v>31</v>
      </c>
      <c r="L2" s="2">
        <v>39</v>
      </c>
      <c r="M2" s="2">
        <v>56</v>
      </c>
      <c r="N2" s="2">
        <v>66</v>
      </c>
      <c r="O2" s="2">
        <v>40.5</v>
      </c>
      <c r="P2" s="2">
        <v>50</v>
      </c>
      <c r="Q2" s="2">
        <v>67</v>
      </c>
      <c r="R2" s="2">
        <v>91</v>
      </c>
    </row>
    <row r="3" spans="1:18" x14ac:dyDescent="0.2">
      <c r="A3" s="2">
        <v>3</v>
      </c>
      <c r="B3" s="2" t="s">
        <v>1</v>
      </c>
      <c r="C3" s="2">
        <v>4.5</v>
      </c>
      <c r="D3" s="2">
        <v>7.5</v>
      </c>
      <c r="E3" s="2">
        <v>22.4</v>
      </c>
      <c r="F3" s="2">
        <v>45</v>
      </c>
      <c r="G3" s="2">
        <v>43</v>
      </c>
      <c r="H3" s="2">
        <v>45</v>
      </c>
      <c r="I3" s="2">
        <v>57</v>
      </c>
      <c r="J3" s="2">
        <v>69</v>
      </c>
      <c r="K3" s="2">
        <v>29</v>
      </c>
      <c r="L3" s="2">
        <v>37</v>
      </c>
      <c r="M3" s="2">
        <v>55</v>
      </c>
      <c r="N3" s="2">
        <v>66</v>
      </c>
      <c r="O3" s="2">
        <v>40</v>
      </c>
      <c r="P3" s="2">
        <v>51</v>
      </c>
      <c r="Q3" s="2">
        <v>66</v>
      </c>
      <c r="R3" s="2">
        <v>86</v>
      </c>
    </row>
    <row r="4" spans="1:18" x14ac:dyDescent="0.2">
      <c r="A4" s="2">
        <v>4</v>
      </c>
      <c r="B4" s="2" t="s">
        <v>1</v>
      </c>
      <c r="C4" s="2">
        <v>4.4000000000000004</v>
      </c>
      <c r="D4" s="2">
        <v>8.1999999999999993</v>
      </c>
      <c r="E4" s="2">
        <v>23.7</v>
      </c>
      <c r="F4" s="2">
        <v>46.5</v>
      </c>
      <c r="G4" s="2">
        <v>39</v>
      </c>
      <c r="H4" s="2">
        <v>41</v>
      </c>
      <c r="I4" s="2">
        <v>57</v>
      </c>
      <c r="J4" s="2">
        <v>71</v>
      </c>
      <c r="K4" s="2">
        <v>29</v>
      </c>
      <c r="L4" s="2">
        <v>40</v>
      </c>
      <c r="M4" s="2">
        <v>58</v>
      </c>
      <c r="N4" s="2">
        <v>67</v>
      </c>
      <c r="O4" s="2">
        <v>40.5</v>
      </c>
      <c r="P4" s="2">
        <v>50</v>
      </c>
      <c r="Q4" s="2">
        <v>70</v>
      </c>
      <c r="R4" s="2">
        <v>100</v>
      </c>
    </row>
    <row r="5" spans="1:18" x14ac:dyDescent="0.2">
      <c r="A5" s="2">
        <v>5</v>
      </c>
      <c r="B5" s="2" t="s">
        <v>1</v>
      </c>
      <c r="C5" s="2">
        <v>5</v>
      </c>
      <c r="D5" s="2">
        <v>8.3000000000000007</v>
      </c>
      <c r="E5" s="2">
        <v>22.9</v>
      </c>
      <c r="F5" s="2">
        <v>39.799999999999997</v>
      </c>
      <c r="G5" s="2">
        <v>42</v>
      </c>
      <c r="H5" s="2">
        <v>43</v>
      </c>
      <c r="I5" s="2">
        <v>56</v>
      </c>
      <c r="J5" s="2">
        <v>65</v>
      </c>
      <c r="K5" s="2">
        <v>32</v>
      </c>
      <c r="L5" s="2">
        <v>39</v>
      </c>
      <c r="M5" s="2">
        <v>57</v>
      </c>
      <c r="N5" s="2">
        <v>61</v>
      </c>
      <c r="O5" s="2">
        <v>41</v>
      </c>
      <c r="P5" s="2">
        <v>51</v>
      </c>
      <c r="Q5" s="2">
        <v>67</v>
      </c>
      <c r="R5" s="2">
        <v>86</v>
      </c>
    </row>
    <row r="6" spans="1:18" x14ac:dyDescent="0.2">
      <c r="A6" s="2">
        <v>30</v>
      </c>
      <c r="B6" s="2" t="s">
        <v>1</v>
      </c>
      <c r="C6" s="2">
        <v>4.8</v>
      </c>
      <c r="D6" s="2">
        <v>7.7</v>
      </c>
      <c r="E6" s="2">
        <v>23</v>
      </c>
      <c r="F6" s="2">
        <v>46.4</v>
      </c>
      <c r="G6" s="2">
        <v>39</v>
      </c>
      <c r="H6" s="2">
        <v>41</v>
      </c>
      <c r="I6" s="2">
        <v>57</v>
      </c>
      <c r="J6" s="2">
        <v>68</v>
      </c>
      <c r="K6" s="2">
        <v>32</v>
      </c>
      <c r="L6" s="2">
        <v>38</v>
      </c>
      <c r="M6" s="2">
        <v>54</v>
      </c>
      <c r="N6" s="2">
        <v>71</v>
      </c>
      <c r="O6" s="2">
        <v>41.5</v>
      </c>
      <c r="P6" s="2">
        <v>50</v>
      </c>
      <c r="Q6" s="2">
        <v>69</v>
      </c>
      <c r="R6" s="2">
        <v>94</v>
      </c>
    </row>
    <row r="7" spans="1:18" x14ac:dyDescent="0.2">
      <c r="A7" s="2">
        <v>7</v>
      </c>
      <c r="B7" s="2" t="s">
        <v>1</v>
      </c>
      <c r="C7" s="2">
        <v>4.4000000000000004</v>
      </c>
      <c r="D7" s="2">
        <v>6.1</v>
      </c>
      <c r="E7" s="2">
        <v>19.399999999999999</v>
      </c>
      <c r="F7" s="2">
        <v>39.6</v>
      </c>
      <c r="G7" s="2">
        <v>37</v>
      </c>
      <c r="H7" s="2">
        <v>39</v>
      </c>
      <c r="I7" s="2">
        <v>54</v>
      </c>
      <c r="J7" s="2">
        <v>63</v>
      </c>
      <c r="K7" s="2">
        <v>31</v>
      </c>
      <c r="L7" s="2">
        <v>38</v>
      </c>
      <c r="M7" s="2">
        <v>54</v>
      </c>
      <c r="N7" s="2">
        <v>67</v>
      </c>
      <c r="O7" s="2">
        <v>38</v>
      </c>
      <c r="P7" s="2">
        <v>47</v>
      </c>
      <c r="Q7" s="2">
        <v>69</v>
      </c>
      <c r="R7" s="2">
        <v>88</v>
      </c>
    </row>
    <row r="8" spans="1:18" x14ac:dyDescent="0.2">
      <c r="A8" s="2">
        <v>8</v>
      </c>
      <c r="B8" s="2" t="s">
        <v>1</v>
      </c>
      <c r="C8" s="2">
        <v>4</v>
      </c>
      <c r="D8" s="2">
        <v>6.7</v>
      </c>
      <c r="E8" s="2">
        <v>22.6</v>
      </c>
      <c r="F8" s="2">
        <v>45.7</v>
      </c>
      <c r="G8" s="2">
        <v>37</v>
      </c>
      <c r="H8" s="2">
        <v>38</v>
      </c>
      <c r="I8" s="2">
        <v>56</v>
      </c>
      <c r="J8" s="2">
        <v>67</v>
      </c>
      <c r="K8" s="2">
        <v>27</v>
      </c>
      <c r="L8" s="2">
        <v>36</v>
      </c>
      <c r="M8" s="2">
        <v>54</v>
      </c>
      <c r="N8" s="2">
        <v>65</v>
      </c>
      <c r="O8" s="2">
        <v>37</v>
      </c>
      <c r="P8" s="2">
        <v>49</v>
      </c>
      <c r="Q8" s="2">
        <v>66</v>
      </c>
      <c r="R8" s="2">
        <v>89</v>
      </c>
    </row>
    <row r="9" spans="1:18" x14ac:dyDescent="0.2">
      <c r="A9" s="2">
        <v>9</v>
      </c>
      <c r="B9" s="2" t="s">
        <v>1</v>
      </c>
      <c r="C9" s="2">
        <v>4</v>
      </c>
      <c r="D9" s="2">
        <v>6.8</v>
      </c>
      <c r="E9" s="2">
        <v>21.4</v>
      </c>
      <c r="F9" s="2">
        <v>40.299999999999997</v>
      </c>
      <c r="G9" s="2">
        <v>36</v>
      </c>
      <c r="H9" s="2">
        <v>38</v>
      </c>
      <c r="I9" s="2">
        <v>53</v>
      </c>
      <c r="J9" s="2">
        <v>63</v>
      </c>
      <c r="K9" s="2">
        <v>29</v>
      </c>
      <c r="L9" s="2">
        <v>37</v>
      </c>
      <c r="M9" s="2">
        <v>52</v>
      </c>
      <c r="N9" s="2">
        <v>63</v>
      </c>
      <c r="O9" s="2">
        <v>37.5</v>
      </c>
      <c r="P9" s="2">
        <v>48</v>
      </c>
      <c r="Q9" s="2">
        <v>69</v>
      </c>
      <c r="R9" s="2">
        <v>89</v>
      </c>
    </row>
    <row r="10" spans="1:18" x14ac:dyDescent="0.2">
      <c r="A10" s="2">
        <v>10</v>
      </c>
      <c r="B10" s="2" t="s">
        <v>1</v>
      </c>
      <c r="C10" s="2">
        <v>4.8</v>
      </c>
      <c r="D10" s="2">
        <v>7.1</v>
      </c>
      <c r="E10" s="2">
        <v>22.3</v>
      </c>
      <c r="F10" s="2">
        <v>44.5</v>
      </c>
      <c r="G10" s="2">
        <v>40</v>
      </c>
      <c r="H10" s="2">
        <v>43</v>
      </c>
      <c r="I10" s="2">
        <v>58</v>
      </c>
      <c r="J10" s="2">
        <v>70</v>
      </c>
      <c r="K10" s="2">
        <v>31</v>
      </c>
      <c r="L10" s="2">
        <v>36</v>
      </c>
      <c r="M10" s="2">
        <v>53</v>
      </c>
      <c r="N10" s="2">
        <v>67</v>
      </c>
      <c r="O10" s="2">
        <v>40</v>
      </c>
      <c r="P10" s="2">
        <v>51</v>
      </c>
      <c r="Q10" s="2">
        <v>66</v>
      </c>
      <c r="R10" s="2">
        <v>90</v>
      </c>
    </row>
    <row r="11" spans="1:18" x14ac:dyDescent="0.2">
      <c r="A11" s="2">
        <v>11</v>
      </c>
      <c r="B11" s="2" t="s">
        <v>1</v>
      </c>
      <c r="C11" s="2">
        <v>4.5999999999999996</v>
      </c>
      <c r="D11" s="2">
        <v>6.6</v>
      </c>
      <c r="E11" s="2">
        <v>21.2</v>
      </c>
      <c r="F11" s="2">
        <v>41</v>
      </c>
      <c r="G11" s="2">
        <v>40</v>
      </c>
      <c r="H11" s="2">
        <v>43</v>
      </c>
      <c r="I11" s="2">
        <v>57</v>
      </c>
      <c r="J11" s="2">
        <v>69</v>
      </c>
      <c r="K11" s="2">
        <v>31</v>
      </c>
      <c r="L11" s="2">
        <v>37</v>
      </c>
      <c r="M11" s="2">
        <v>53</v>
      </c>
      <c r="N11" s="2">
        <v>62</v>
      </c>
      <c r="O11" s="2">
        <v>41</v>
      </c>
      <c r="P11" s="2">
        <v>46</v>
      </c>
      <c r="Q11" s="2">
        <v>66</v>
      </c>
      <c r="R11" s="2">
        <v>89</v>
      </c>
    </row>
    <row r="12" spans="1:18" x14ac:dyDescent="0.2">
      <c r="A12" s="2">
        <v>13</v>
      </c>
      <c r="B12" s="2" t="s">
        <v>1</v>
      </c>
      <c r="C12" s="2">
        <v>4.4000000000000004</v>
      </c>
      <c r="D12" s="2">
        <v>6.2</v>
      </c>
      <c r="E12" s="2">
        <v>19.899999999999999</v>
      </c>
      <c r="F12" s="2">
        <v>43.4</v>
      </c>
      <c r="G12" s="2">
        <v>39</v>
      </c>
      <c r="H12" s="2">
        <v>41</v>
      </c>
      <c r="I12" s="2">
        <v>53</v>
      </c>
      <c r="J12" s="2">
        <v>64</v>
      </c>
      <c r="K12" s="2">
        <v>31</v>
      </c>
      <c r="L12" s="2">
        <v>37</v>
      </c>
      <c r="M12" s="2">
        <v>52</v>
      </c>
      <c r="N12" s="2">
        <v>68</v>
      </c>
      <c r="O12" s="2">
        <v>40</v>
      </c>
      <c r="P12" s="2">
        <v>46</v>
      </c>
      <c r="Q12" s="2">
        <v>63</v>
      </c>
      <c r="R12" s="2">
        <v>89</v>
      </c>
    </row>
    <row r="13" spans="1:18" x14ac:dyDescent="0.2">
      <c r="A13" s="2">
        <v>14</v>
      </c>
      <c r="B13" s="2" t="s">
        <v>1</v>
      </c>
      <c r="C13" s="2">
        <v>4.9000000000000004</v>
      </c>
      <c r="D13" s="2">
        <v>6.8</v>
      </c>
      <c r="E13" s="2">
        <v>21.4</v>
      </c>
      <c r="F13" s="2">
        <v>42.9</v>
      </c>
      <c r="G13" s="2">
        <v>39</v>
      </c>
      <c r="H13" s="2">
        <v>42</v>
      </c>
      <c r="I13" s="2">
        <v>54</v>
      </c>
      <c r="J13" s="2">
        <v>66</v>
      </c>
      <c r="K13" s="2">
        <v>32</v>
      </c>
      <c r="L13" s="2">
        <v>37</v>
      </c>
      <c r="M13" s="2">
        <v>52</v>
      </c>
      <c r="N13" s="2">
        <v>67</v>
      </c>
      <c r="O13" s="2">
        <v>40.5</v>
      </c>
      <c r="P13" s="2">
        <v>48</v>
      </c>
      <c r="Q13" s="2">
        <v>64</v>
      </c>
      <c r="R13" s="2">
        <v>86</v>
      </c>
    </row>
    <row r="14" spans="1:18" x14ac:dyDescent="0.2">
      <c r="A14" s="2">
        <v>15</v>
      </c>
      <c r="B14" s="2" t="s">
        <v>1</v>
      </c>
      <c r="C14" s="2">
        <v>4.4000000000000004</v>
      </c>
      <c r="D14" s="2">
        <v>6</v>
      </c>
      <c r="E14" s="2">
        <v>22</v>
      </c>
      <c r="F14" s="2">
        <v>41.8</v>
      </c>
      <c r="G14" s="2">
        <v>38</v>
      </c>
      <c r="H14" s="2">
        <v>40</v>
      </c>
      <c r="I14" s="2">
        <v>56</v>
      </c>
      <c r="J14" s="2">
        <v>68</v>
      </c>
      <c r="K14" s="2">
        <v>32</v>
      </c>
      <c r="L14" s="2">
        <v>35</v>
      </c>
      <c r="M14" s="2">
        <v>57</v>
      </c>
      <c r="N14" s="2">
        <v>66</v>
      </c>
      <c r="O14" s="2">
        <v>38</v>
      </c>
      <c r="P14" s="2">
        <v>48</v>
      </c>
      <c r="Q14" s="2">
        <v>66</v>
      </c>
      <c r="R14" s="2">
        <v>86</v>
      </c>
    </row>
    <row r="15" spans="1:18" x14ac:dyDescent="0.2">
      <c r="A15" s="2">
        <v>16</v>
      </c>
      <c r="B15" s="2" t="s">
        <v>1</v>
      </c>
      <c r="C15" s="2">
        <v>4.5</v>
      </c>
      <c r="D15" s="2">
        <v>5.7</v>
      </c>
      <c r="E15" s="2">
        <v>18.7</v>
      </c>
      <c r="F15" s="2">
        <v>40.299999999999997</v>
      </c>
      <c r="G15" s="2">
        <v>37</v>
      </c>
      <c r="H15" s="2">
        <v>39</v>
      </c>
      <c r="I15" s="2">
        <v>55</v>
      </c>
      <c r="J15" s="2">
        <v>67</v>
      </c>
      <c r="K15" s="2">
        <v>31</v>
      </c>
      <c r="L15" s="2">
        <v>37</v>
      </c>
      <c r="M15" s="2">
        <v>51</v>
      </c>
      <c r="N15" s="2">
        <v>61</v>
      </c>
      <c r="O15" s="2">
        <v>39</v>
      </c>
      <c r="P15" s="2">
        <v>46</v>
      </c>
      <c r="Q15" s="2">
        <v>63</v>
      </c>
      <c r="R15" s="2">
        <v>93</v>
      </c>
    </row>
    <row r="16" spans="1:18" x14ac:dyDescent="0.2">
      <c r="A16" s="2">
        <v>31</v>
      </c>
      <c r="B16" s="2" t="s">
        <v>1</v>
      </c>
      <c r="C16" s="2">
        <v>4.2</v>
      </c>
      <c r="D16" s="2">
        <v>5.7</v>
      </c>
      <c r="E16" s="2">
        <v>22</v>
      </c>
      <c r="F16" s="2">
        <v>40.1</v>
      </c>
      <c r="G16" s="2">
        <v>37</v>
      </c>
      <c r="H16" s="2">
        <v>39</v>
      </c>
      <c r="I16" s="2">
        <v>55</v>
      </c>
      <c r="J16" s="2">
        <v>65</v>
      </c>
      <c r="K16" s="2">
        <v>28</v>
      </c>
      <c r="L16" s="2">
        <v>34</v>
      </c>
      <c r="M16" s="2">
        <v>53</v>
      </c>
      <c r="N16" s="2">
        <v>65</v>
      </c>
      <c r="O16" s="2">
        <v>41</v>
      </c>
      <c r="P16" s="2">
        <v>43</v>
      </c>
      <c r="Q16" s="2">
        <v>64</v>
      </c>
      <c r="R16" s="2">
        <v>90</v>
      </c>
    </row>
    <row r="17" spans="1:18" x14ac:dyDescent="0.2">
      <c r="A17" s="2">
        <v>18</v>
      </c>
      <c r="B17" s="2" t="s">
        <v>1</v>
      </c>
      <c r="C17" s="2">
        <v>4.7</v>
      </c>
      <c r="D17" s="2">
        <v>6.5</v>
      </c>
      <c r="E17" s="2">
        <v>20.7</v>
      </c>
      <c r="F17" s="2">
        <v>39.5</v>
      </c>
      <c r="G17" s="2">
        <v>38</v>
      </c>
      <c r="H17" s="2">
        <v>40</v>
      </c>
      <c r="I17" s="2">
        <v>57</v>
      </c>
      <c r="J17" s="2">
        <v>69</v>
      </c>
      <c r="K17" s="2">
        <v>32</v>
      </c>
      <c r="L17" s="2">
        <v>36</v>
      </c>
      <c r="M17" s="2">
        <v>52</v>
      </c>
      <c r="N17" s="2">
        <v>64</v>
      </c>
      <c r="O17" s="2">
        <v>40</v>
      </c>
      <c r="P17" s="2">
        <v>47</v>
      </c>
      <c r="Q17" s="2">
        <v>64</v>
      </c>
      <c r="R17" s="2">
        <v>84</v>
      </c>
    </row>
    <row r="18" spans="1:18" x14ac:dyDescent="0.2">
      <c r="A18" s="2">
        <v>19</v>
      </c>
      <c r="B18" s="2" t="s">
        <v>1</v>
      </c>
      <c r="C18" s="2">
        <v>4.5</v>
      </c>
      <c r="D18" s="2">
        <v>5.6</v>
      </c>
      <c r="E18" s="2">
        <v>19.7</v>
      </c>
      <c r="F18" s="2">
        <v>41.9</v>
      </c>
      <c r="G18" s="2">
        <v>37</v>
      </c>
      <c r="H18" s="2">
        <v>39</v>
      </c>
      <c r="I18" s="2">
        <v>53</v>
      </c>
      <c r="J18" s="2">
        <v>65</v>
      </c>
      <c r="K18" s="2">
        <v>31</v>
      </c>
      <c r="L18" s="2">
        <v>36</v>
      </c>
      <c r="M18" s="2">
        <v>51</v>
      </c>
      <c r="N18" s="2">
        <v>64</v>
      </c>
      <c r="O18" s="2">
        <v>40.5</v>
      </c>
      <c r="P18" s="2">
        <v>46</v>
      </c>
      <c r="Q18" s="2">
        <v>64</v>
      </c>
      <c r="R18" s="2">
        <v>91</v>
      </c>
    </row>
    <row r="19" spans="1:18" x14ac:dyDescent="0.2">
      <c r="A19" s="2">
        <v>20</v>
      </c>
      <c r="B19" s="2" t="s">
        <v>1</v>
      </c>
      <c r="C19" s="2">
        <v>4.8</v>
      </c>
      <c r="D19" s="2">
        <v>6.1</v>
      </c>
      <c r="E19" s="2">
        <v>21.8</v>
      </c>
      <c r="F19" s="2">
        <v>45.9</v>
      </c>
      <c r="G19" s="2">
        <v>37</v>
      </c>
      <c r="H19" s="2">
        <v>39</v>
      </c>
      <c r="I19" s="2">
        <v>56</v>
      </c>
      <c r="J19" s="2">
        <v>67</v>
      </c>
      <c r="K19" s="2">
        <v>32</v>
      </c>
      <c r="L19" s="2">
        <v>37</v>
      </c>
      <c r="M19" s="2">
        <v>59</v>
      </c>
      <c r="N19" s="2">
        <v>66</v>
      </c>
      <c r="O19" s="2">
        <v>40</v>
      </c>
      <c r="P19" s="2">
        <v>47</v>
      </c>
      <c r="Q19" s="2">
        <v>66</v>
      </c>
      <c r="R19" s="2">
        <v>98</v>
      </c>
    </row>
    <row r="20" spans="1:18" x14ac:dyDescent="0.2">
      <c r="A20" s="2">
        <v>21</v>
      </c>
      <c r="B20" s="2" t="s">
        <v>1</v>
      </c>
      <c r="C20" s="2">
        <v>5.3</v>
      </c>
      <c r="D20" s="2">
        <v>6.9</v>
      </c>
      <c r="E20" s="2">
        <v>24</v>
      </c>
      <c r="F20" s="2">
        <v>47.5</v>
      </c>
      <c r="G20" s="2">
        <v>38</v>
      </c>
      <c r="H20" s="2">
        <v>40</v>
      </c>
      <c r="I20" s="2">
        <v>55</v>
      </c>
      <c r="J20" s="2">
        <v>66</v>
      </c>
      <c r="K20" s="2">
        <v>31</v>
      </c>
      <c r="L20" s="2">
        <v>38</v>
      </c>
      <c r="M20" s="2">
        <v>58</v>
      </c>
      <c r="N20" s="2">
        <v>67</v>
      </c>
      <c r="O20" s="2">
        <v>41</v>
      </c>
      <c r="P20" s="2">
        <v>48</v>
      </c>
      <c r="Q20" s="2">
        <v>69</v>
      </c>
      <c r="R20" s="2">
        <v>92</v>
      </c>
    </row>
    <row r="21" spans="1:18" x14ac:dyDescent="0.2">
      <c r="A21" s="2">
        <v>22</v>
      </c>
      <c r="B21" s="2" t="s">
        <v>1</v>
      </c>
      <c r="C21" s="2">
        <v>4.5</v>
      </c>
      <c r="D21" s="2">
        <v>6</v>
      </c>
      <c r="E21" s="2">
        <v>21.4</v>
      </c>
      <c r="F21" s="2">
        <v>46.2</v>
      </c>
      <c r="G21" s="2">
        <v>38</v>
      </c>
      <c r="H21" s="2">
        <v>40</v>
      </c>
      <c r="I21" s="2">
        <v>56</v>
      </c>
      <c r="J21" s="2">
        <v>67</v>
      </c>
      <c r="K21" s="2">
        <v>30</v>
      </c>
      <c r="L21" s="2">
        <v>35</v>
      </c>
      <c r="M21" s="2">
        <v>56</v>
      </c>
      <c r="N21" s="2">
        <v>70</v>
      </c>
      <c r="O21" s="2">
        <v>40.5</v>
      </c>
      <c r="P21" s="2">
        <v>45</v>
      </c>
      <c r="Q21" s="2">
        <v>67</v>
      </c>
      <c r="R21" s="2">
        <v>89</v>
      </c>
    </row>
    <row r="22" spans="1:18" x14ac:dyDescent="0.2">
      <c r="A22" s="2">
        <v>1</v>
      </c>
      <c r="B22" s="2" t="s">
        <v>4</v>
      </c>
      <c r="C22" s="2">
        <v>4.5</v>
      </c>
      <c r="D22" s="2">
        <v>6.5</v>
      </c>
      <c r="E22" s="2">
        <v>19.5</v>
      </c>
      <c r="F22" s="2">
        <v>40.5</v>
      </c>
      <c r="G22" s="2">
        <v>39</v>
      </c>
      <c r="H22" s="2">
        <v>43</v>
      </c>
      <c r="I22" s="2">
        <v>57</v>
      </c>
      <c r="J22" s="2">
        <v>67</v>
      </c>
      <c r="K22" s="2">
        <v>32</v>
      </c>
      <c r="L22" s="2">
        <v>37</v>
      </c>
      <c r="M22" s="2">
        <v>50</v>
      </c>
      <c r="N22" s="2">
        <v>63</v>
      </c>
      <c r="O22" s="2">
        <v>40</v>
      </c>
      <c r="P22" s="2">
        <v>48</v>
      </c>
      <c r="Q22" s="2">
        <v>63</v>
      </c>
      <c r="R22" s="2">
        <v>88</v>
      </c>
    </row>
    <row r="23" spans="1:18" x14ac:dyDescent="0.2">
      <c r="A23" s="2">
        <v>2</v>
      </c>
      <c r="B23" s="2" t="s">
        <v>4</v>
      </c>
      <c r="C23" s="3">
        <v>4</v>
      </c>
      <c r="D23" s="2">
        <v>6.9</v>
      </c>
      <c r="E23" s="2">
        <v>22.5</v>
      </c>
      <c r="F23" s="2">
        <v>42.4</v>
      </c>
      <c r="G23" s="2">
        <v>37</v>
      </c>
      <c r="H23" s="2">
        <v>39</v>
      </c>
      <c r="I23" s="2">
        <v>52</v>
      </c>
      <c r="J23" s="2">
        <v>66</v>
      </c>
      <c r="K23" s="2">
        <v>29</v>
      </c>
      <c r="L23" s="2">
        <v>37</v>
      </c>
      <c r="M23" s="2">
        <v>51</v>
      </c>
      <c r="N23" s="2">
        <v>68</v>
      </c>
      <c r="O23" s="2">
        <v>37</v>
      </c>
      <c r="P23" s="2">
        <v>46</v>
      </c>
      <c r="Q23" s="2">
        <v>65</v>
      </c>
      <c r="R23" s="2">
        <v>90</v>
      </c>
    </row>
    <row r="24" spans="1:18" x14ac:dyDescent="0.2">
      <c r="A24" s="2">
        <v>3</v>
      </c>
      <c r="B24" s="2" t="s">
        <v>4</v>
      </c>
      <c r="C24" s="2">
        <v>4.5999999999999996</v>
      </c>
      <c r="D24" s="2">
        <v>7.9</v>
      </c>
      <c r="E24" s="2">
        <v>20.9</v>
      </c>
      <c r="F24" s="2">
        <v>40.4</v>
      </c>
      <c r="G24" s="2">
        <v>38</v>
      </c>
      <c r="H24" s="2">
        <v>41</v>
      </c>
      <c r="I24" s="2">
        <v>55</v>
      </c>
      <c r="J24" s="2">
        <v>67</v>
      </c>
      <c r="K24" s="2">
        <v>32</v>
      </c>
      <c r="L24" s="2">
        <v>38</v>
      </c>
      <c r="M24" s="2">
        <v>51</v>
      </c>
      <c r="N24" s="2">
        <v>64</v>
      </c>
      <c r="O24" s="2">
        <v>37</v>
      </c>
      <c r="P24" s="2">
        <v>50</v>
      </c>
      <c r="Q24" s="2">
        <v>63</v>
      </c>
      <c r="R24" s="2">
        <v>89</v>
      </c>
    </row>
    <row r="25" spans="1:18" x14ac:dyDescent="0.2">
      <c r="A25" s="2">
        <v>4</v>
      </c>
      <c r="B25" s="2" t="s">
        <v>4</v>
      </c>
      <c r="C25" s="2">
        <v>4.5999999999999996</v>
      </c>
      <c r="D25" s="2">
        <v>6.4</v>
      </c>
      <c r="E25" s="2">
        <v>17.5</v>
      </c>
      <c r="F25" s="2">
        <v>37.1</v>
      </c>
      <c r="G25" s="2">
        <v>40</v>
      </c>
      <c r="H25" s="2">
        <v>42</v>
      </c>
      <c r="I25" s="2">
        <v>54</v>
      </c>
      <c r="J25" s="2">
        <v>63</v>
      </c>
      <c r="K25" s="2">
        <v>32</v>
      </c>
      <c r="L25" s="2">
        <v>38</v>
      </c>
      <c r="M25" s="2">
        <v>52</v>
      </c>
      <c r="N25" s="2">
        <v>63</v>
      </c>
      <c r="O25" s="2">
        <v>40</v>
      </c>
      <c r="P25" s="2">
        <v>47</v>
      </c>
      <c r="Q25" s="2">
        <v>61</v>
      </c>
      <c r="R25" s="2">
        <v>87</v>
      </c>
    </row>
    <row r="26" spans="1:18" x14ac:dyDescent="0.2">
      <c r="A26" s="2">
        <v>5</v>
      </c>
      <c r="B26" s="2" t="s">
        <v>4</v>
      </c>
      <c r="C26" s="2">
        <v>4.2</v>
      </c>
      <c r="D26" s="2">
        <v>6.9</v>
      </c>
      <c r="E26" s="2">
        <v>20.8</v>
      </c>
      <c r="F26" s="2">
        <v>40.799999999999997</v>
      </c>
      <c r="G26" s="2">
        <v>38</v>
      </c>
      <c r="H26" s="2">
        <v>39</v>
      </c>
      <c r="I26" s="2">
        <v>52</v>
      </c>
      <c r="J26" s="2">
        <v>66</v>
      </c>
      <c r="K26" s="2">
        <v>32</v>
      </c>
      <c r="L26" s="2">
        <v>37</v>
      </c>
      <c r="M26" s="2">
        <v>53</v>
      </c>
      <c r="N26" s="2">
        <v>61</v>
      </c>
      <c r="O26" s="2">
        <v>38</v>
      </c>
      <c r="P26" s="2">
        <v>45</v>
      </c>
      <c r="Q26" s="2">
        <v>63</v>
      </c>
      <c r="R26" s="2">
        <v>88</v>
      </c>
    </row>
    <row r="27" spans="1:18" x14ac:dyDescent="0.2">
      <c r="A27" s="2">
        <v>6</v>
      </c>
      <c r="B27" s="2" t="s">
        <v>4</v>
      </c>
      <c r="C27" s="2">
        <v>4.2</v>
      </c>
      <c r="D27" s="2">
        <v>7.6</v>
      </c>
      <c r="E27" s="2">
        <v>21.9</v>
      </c>
      <c r="F27" s="2">
        <v>40.1</v>
      </c>
      <c r="G27" s="2">
        <v>38</v>
      </c>
      <c r="H27" s="2">
        <v>43</v>
      </c>
      <c r="I27" s="2">
        <v>55</v>
      </c>
      <c r="J27" s="2">
        <v>67</v>
      </c>
      <c r="K27" s="2">
        <v>29</v>
      </c>
      <c r="L27" s="2">
        <v>39</v>
      </c>
      <c r="M27" s="2">
        <v>55</v>
      </c>
      <c r="N27" s="2">
        <v>67</v>
      </c>
      <c r="O27" s="2">
        <v>40</v>
      </c>
      <c r="P27" s="2">
        <v>49</v>
      </c>
      <c r="Q27" s="2">
        <v>65</v>
      </c>
      <c r="R27" s="2">
        <v>89</v>
      </c>
    </row>
    <row r="28" spans="1:18" x14ac:dyDescent="0.2">
      <c r="A28" s="2">
        <v>7</v>
      </c>
      <c r="B28" s="2" t="s">
        <v>4</v>
      </c>
      <c r="C28" s="2">
        <v>5</v>
      </c>
      <c r="D28" s="2">
        <v>6.9</v>
      </c>
      <c r="E28" s="2">
        <v>20.6</v>
      </c>
      <c r="F28" s="2">
        <v>41.2</v>
      </c>
      <c r="G28" s="2">
        <v>38</v>
      </c>
      <c r="H28" s="2">
        <v>43</v>
      </c>
      <c r="I28" s="2">
        <v>55</v>
      </c>
      <c r="J28" s="2">
        <v>68</v>
      </c>
      <c r="K28" s="2">
        <v>30</v>
      </c>
      <c r="L28" s="2">
        <v>37</v>
      </c>
      <c r="M28" s="2">
        <v>56</v>
      </c>
      <c r="N28" s="2">
        <v>63</v>
      </c>
      <c r="O28" s="2">
        <v>41</v>
      </c>
      <c r="P28" s="2">
        <v>50</v>
      </c>
      <c r="Q28" s="2">
        <v>65</v>
      </c>
      <c r="R28" s="2">
        <v>87</v>
      </c>
    </row>
    <row r="29" spans="1:18" x14ac:dyDescent="0.2">
      <c r="A29" s="2">
        <v>8</v>
      </c>
      <c r="B29" s="2" t="s">
        <v>4</v>
      </c>
      <c r="C29" s="2">
        <v>4.4000000000000004</v>
      </c>
      <c r="D29" s="3" t="s">
        <v>164</v>
      </c>
      <c r="E29" s="3">
        <v>21</v>
      </c>
      <c r="F29" s="3">
        <v>38.799999999999997</v>
      </c>
      <c r="G29" s="2">
        <v>39</v>
      </c>
      <c r="H29" s="2">
        <v>41</v>
      </c>
      <c r="I29" s="2">
        <v>54</v>
      </c>
      <c r="J29" s="2">
        <v>63</v>
      </c>
      <c r="K29" s="2">
        <v>32</v>
      </c>
      <c r="L29" s="2">
        <v>40</v>
      </c>
      <c r="M29" s="2">
        <v>53</v>
      </c>
      <c r="N29" s="2">
        <v>63</v>
      </c>
      <c r="O29" s="2">
        <v>39</v>
      </c>
      <c r="P29" s="2">
        <v>48</v>
      </c>
      <c r="Q29" s="2">
        <v>66</v>
      </c>
      <c r="R29" s="2">
        <v>88</v>
      </c>
    </row>
    <row r="30" spans="1:18" x14ac:dyDescent="0.2">
      <c r="A30" s="2">
        <v>21</v>
      </c>
      <c r="B30" s="2" t="s">
        <v>4</v>
      </c>
      <c r="C30" s="2">
        <v>4.5</v>
      </c>
      <c r="D30" s="2">
        <v>6.7</v>
      </c>
      <c r="E30" s="2">
        <v>21.1</v>
      </c>
      <c r="F30" s="2">
        <v>41.1</v>
      </c>
      <c r="G30" s="2">
        <v>38</v>
      </c>
      <c r="H30" s="2">
        <v>42</v>
      </c>
      <c r="I30" s="2">
        <v>55</v>
      </c>
      <c r="J30" s="2">
        <v>68</v>
      </c>
      <c r="K30" s="2">
        <v>29</v>
      </c>
      <c r="L30" s="2">
        <v>37</v>
      </c>
      <c r="M30" s="2">
        <v>52</v>
      </c>
      <c r="N30" s="2">
        <v>62</v>
      </c>
      <c r="O30" s="2">
        <v>40</v>
      </c>
      <c r="P30" s="2">
        <v>49</v>
      </c>
      <c r="Q30" s="2">
        <v>65</v>
      </c>
      <c r="R30" s="2">
        <v>91</v>
      </c>
    </row>
    <row r="31" spans="1:18" x14ac:dyDescent="0.2">
      <c r="A31" s="2">
        <v>10</v>
      </c>
      <c r="B31" s="2" t="s">
        <v>4</v>
      </c>
      <c r="C31" s="2">
        <v>4.5999999999999996</v>
      </c>
      <c r="D31" s="2">
        <v>6.8</v>
      </c>
      <c r="E31" s="2">
        <v>19.899999999999999</v>
      </c>
      <c r="F31" s="2">
        <v>40.1</v>
      </c>
      <c r="G31" s="2">
        <v>37</v>
      </c>
      <c r="H31" s="2">
        <v>40</v>
      </c>
      <c r="I31" s="2">
        <v>53</v>
      </c>
      <c r="J31" s="2">
        <v>65</v>
      </c>
      <c r="K31" s="2">
        <v>30</v>
      </c>
      <c r="L31" s="2">
        <v>36</v>
      </c>
      <c r="M31" s="2">
        <v>55</v>
      </c>
      <c r="N31" s="2">
        <v>66</v>
      </c>
      <c r="O31" s="2">
        <v>39.5</v>
      </c>
      <c r="P31" s="2">
        <v>49</v>
      </c>
      <c r="Q31" s="2">
        <v>65</v>
      </c>
      <c r="R31" s="2">
        <v>86</v>
      </c>
    </row>
    <row r="32" spans="1:18" x14ac:dyDescent="0.2">
      <c r="A32" s="2">
        <v>11</v>
      </c>
      <c r="B32" s="2" t="s">
        <v>4</v>
      </c>
      <c r="C32" s="2">
        <v>4.4000000000000004</v>
      </c>
      <c r="D32" s="2">
        <v>7.4</v>
      </c>
      <c r="E32" s="2">
        <v>22.5</v>
      </c>
      <c r="F32" s="2">
        <v>41.7</v>
      </c>
      <c r="G32" s="2">
        <v>37</v>
      </c>
      <c r="H32" s="2">
        <v>39</v>
      </c>
      <c r="I32" s="2">
        <v>56</v>
      </c>
      <c r="J32" s="2">
        <v>68</v>
      </c>
      <c r="K32" s="2">
        <v>29</v>
      </c>
      <c r="L32" s="2">
        <v>37</v>
      </c>
      <c r="M32" s="2">
        <v>58</v>
      </c>
      <c r="N32" s="2">
        <v>67</v>
      </c>
      <c r="O32" s="2">
        <v>40</v>
      </c>
      <c r="P32" s="2">
        <v>48</v>
      </c>
      <c r="Q32" s="2">
        <v>69</v>
      </c>
      <c r="R32" s="2">
        <v>88</v>
      </c>
    </row>
    <row r="33" spans="1:18" x14ac:dyDescent="0.2">
      <c r="A33" s="2">
        <v>12</v>
      </c>
      <c r="B33" s="2" t="s">
        <v>4</v>
      </c>
      <c r="C33" s="2">
        <v>4.5</v>
      </c>
      <c r="D33" s="2">
        <v>7.1</v>
      </c>
      <c r="E33" s="2">
        <v>20.399999999999999</v>
      </c>
      <c r="F33" s="2">
        <v>40.200000000000003</v>
      </c>
      <c r="G33" s="2">
        <v>38</v>
      </c>
      <c r="H33" s="2">
        <v>40</v>
      </c>
      <c r="I33" s="2">
        <v>54</v>
      </c>
      <c r="J33" s="2">
        <v>63</v>
      </c>
      <c r="K33" s="2">
        <v>32</v>
      </c>
      <c r="L33" s="2">
        <v>38</v>
      </c>
      <c r="M33" s="2">
        <v>54</v>
      </c>
      <c r="N33" s="2">
        <v>65</v>
      </c>
      <c r="O33" s="2">
        <v>39</v>
      </c>
      <c r="P33" s="2">
        <v>50</v>
      </c>
      <c r="Q33" s="2">
        <v>65</v>
      </c>
      <c r="R33" s="2">
        <v>82</v>
      </c>
    </row>
    <row r="34" spans="1:18" x14ac:dyDescent="0.2">
      <c r="A34" s="2">
        <v>13</v>
      </c>
      <c r="B34" s="2" t="s">
        <v>4</v>
      </c>
      <c r="C34" s="2">
        <v>5.3</v>
      </c>
      <c r="D34" s="2">
        <v>7.7</v>
      </c>
      <c r="E34" s="2">
        <v>21.5</v>
      </c>
      <c r="F34" s="2">
        <v>41</v>
      </c>
      <c r="G34" s="2">
        <v>39</v>
      </c>
      <c r="H34" s="2">
        <v>42</v>
      </c>
      <c r="I34" s="2">
        <v>52</v>
      </c>
      <c r="J34" s="2">
        <v>65</v>
      </c>
      <c r="K34" s="2">
        <v>32</v>
      </c>
      <c r="L34" s="2">
        <v>36</v>
      </c>
      <c r="M34" s="2">
        <v>51</v>
      </c>
      <c r="N34" s="2">
        <v>66</v>
      </c>
      <c r="O34" s="2">
        <v>43.5</v>
      </c>
      <c r="P34" s="2">
        <v>53</v>
      </c>
      <c r="Q34" s="2">
        <v>65</v>
      </c>
      <c r="R34" s="2">
        <v>86</v>
      </c>
    </row>
    <row r="35" spans="1:18" x14ac:dyDescent="0.2">
      <c r="A35" s="2">
        <v>14</v>
      </c>
      <c r="B35" s="2" t="s">
        <v>4</v>
      </c>
      <c r="C35" s="2">
        <v>4.7</v>
      </c>
      <c r="D35" s="2">
        <v>6.7</v>
      </c>
      <c r="E35" s="2">
        <v>21.2</v>
      </c>
      <c r="F35" s="2">
        <v>42.2</v>
      </c>
      <c r="G35" s="2">
        <v>39</v>
      </c>
      <c r="H35" s="2">
        <v>42</v>
      </c>
      <c r="I35" s="2">
        <v>53</v>
      </c>
      <c r="J35" s="2">
        <v>65</v>
      </c>
      <c r="K35" s="2">
        <v>30</v>
      </c>
      <c r="L35" s="2">
        <v>38</v>
      </c>
      <c r="M35" s="2">
        <v>54</v>
      </c>
      <c r="N35" s="2">
        <v>68</v>
      </c>
      <c r="O35" s="2">
        <v>41</v>
      </c>
      <c r="P35" s="2">
        <v>50</v>
      </c>
      <c r="Q35" s="2">
        <v>66</v>
      </c>
      <c r="R35" s="2">
        <v>90</v>
      </c>
    </row>
    <row r="36" spans="1:18" x14ac:dyDescent="0.2">
      <c r="A36" s="2">
        <v>15</v>
      </c>
      <c r="B36" s="2" t="s">
        <v>4</v>
      </c>
      <c r="C36" s="2">
        <v>4</v>
      </c>
      <c r="D36" s="3" t="s">
        <v>165</v>
      </c>
      <c r="E36" s="3">
        <v>16.3</v>
      </c>
      <c r="F36" s="3">
        <v>38</v>
      </c>
      <c r="G36" s="2">
        <v>37</v>
      </c>
      <c r="H36" s="2">
        <v>43</v>
      </c>
      <c r="I36" s="2">
        <v>49</v>
      </c>
      <c r="J36" s="2">
        <v>64</v>
      </c>
      <c r="K36" s="2">
        <v>27</v>
      </c>
      <c r="L36" s="2">
        <v>39</v>
      </c>
      <c r="M36" s="2">
        <v>47</v>
      </c>
      <c r="N36" s="2">
        <v>62</v>
      </c>
      <c r="O36" s="2">
        <v>37</v>
      </c>
      <c r="P36" s="2">
        <v>47</v>
      </c>
      <c r="Q36" s="2">
        <v>61</v>
      </c>
      <c r="R36" s="2">
        <v>86</v>
      </c>
    </row>
    <row r="37" spans="1:18" x14ac:dyDescent="0.2">
      <c r="A37" s="2">
        <v>16</v>
      </c>
      <c r="B37" s="2" t="s">
        <v>4</v>
      </c>
      <c r="C37" s="2">
        <v>4.5999999999999996</v>
      </c>
      <c r="D37" s="2">
        <v>5.8</v>
      </c>
      <c r="E37" s="2">
        <v>16.8</v>
      </c>
      <c r="F37" s="2">
        <v>35.9</v>
      </c>
      <c r="G37" s="2">
        <v>37</v>
      </c>
      <c r="H37" s="2">
        <v>41</v>
      </c>
      <c r="I37" s="2">
        <v>55</v>
      </c>
      <c r="J37" s="2">
        <v>66</v>
      </c>
      <c r="K37" s="2">
        <v>31</v>
      </c>
      <c r="L37" s="2">
        <v>34</v>
      </c>
      <c r="M37" s="2">
        <v>52</v>
      </c>
      <c r="N37" s="2">
        <v>60</v>
      </c>
      <c r="O37" s="2">
        <v>41</v>
      </c>
      <c r="P37" s="2">
        <v>45</v>
      </c>
      <c r="Q37" s="2">
        <v>62</v>
      </c>
      <c r="R37" s="2">
        <v>86</v>
      </c>
    </row>
    <row r="38" spans="1:18" x14ac:dyDescent="0.2">
      <c r="A38" s="2">
        <v>17</v>
      </c>
      <c r="B38" s="2" t="s">
        <v>4</v>
      </c>
      <c r="C38" s="2">
        <v>4.5</v>
      </c>
      <c r="D38" s="2">
        <v>5.8</v>
      </c>
      <c r="E38" s="2">
        <v>18.600000000000001</v>
      </c>
      <c r="F38" s="2">
        <v>37.6</v>
      </c>
      <c r="G38" s="2">
        <v>39</v>
      </c>
      <c r="H38" s="2">
        <v>42</v>
      </c>
      <c r="I38" s="2">
        <v>54</v>
      </c>
      <c r="J38" s="2">
        <v>65</v>
      </c>
      <c r="K38" s="2">
        <v>29</v>
      </c>
      <c r="L38" s="2">
        <v>35</v>
      </c>
      <c r="M38" s="2">
        <v>52</v>
      </c>
      <c r="N38" s="2">
        <v>62</v>
      </c>
      <c r="O38" s="2">
        <v>40</v>
      </c>
      <c r="P38" s="2">
        <v>45</v>
      </c>
      <c r="Q38" s="2">
        <v>64</v>
      </c>
      <c r="R38" s="2">
        <v>83</v>
      </c>
    </row>
    <row r="39" spans="1:18" x14ac:dyDescent="0.2">
      <c r="A39" s="2">
        <v>18</v>
      </c>
      <c r="B39" s="2" t="s">
        <v>4</v>
      </c>
      <c r="C39" s="2">
        <v>4.4000000000000004</v>
      </c>
      <c r="D39" s="2">
        <v>6.4</v>
      </c>
      <c r="E39" s="2">
        <v>19.899999999999999</v>
      </c>
      <c r="F39" s="2">
        <v>38</v>
      </c>
      <c r="G39" s="2">
        <v>41</v>
      </c>
      <c r="H39" s="2">
        <v>43</v>
      </c>
      <c r="I39" s="2">
        <v>54</v>
      </c>
      <c r="J39" s="2">
        <v>66</v>
      </c>
      <c r="K39" s="2">
        <v>29</v>
      </c>
      <c r="L39" s="2">
        <v>39</v>
      </c>
      <c r="M39" s="2">
        <v>56</v>
      </c>
      <c r="N39" s="2">
        <v>65</v>
      </c>
      <c r="O39" s="2">
        <v>40</v>
      </c>
      <c r="P39" s="2">
        <v>47</v>
      </c>
      <c r="Q39" s="2">
        <v>65</v>
      </c>
      <c r="R39" s="2">
        <v>89</v>
      </c>
    </row>
    <row r="40" spans="1:18" x14ac:dyDescent="0.2">
      <c r="A40" s="2">
        <v>19</v>
      </c>
      <c r="B40" s="2" t="s">
        <v>4</v>
      </c>
      <c r="C40" s="2">
        <v>5.4</v>
      </c>
      <c r="D40" s="2">
        <v>9.1999999999999993</v>
      </c>
      <c r="E40" s="2">
        <v>22.6</v>
      </c>
      <c r="F40" s="2">
        <v>40</v>
      </c>
      <c r="G40" s="2">
        <v>40</v>
      </c>
      <c r="H40" s="2">
        <v>44</v>
      </c>
      <c r="I40" s="2">
        <v>55</v>
      </c>
      <c r="J40" s="2">
        <v>66</v>
      </c>
      <c r="K40" s="2">
        <v>34</v>
      </c>
      <c r="L40" s="2">
        <v>45</v>
      </c>
      <c r="M40" s="2">
        <v>58</v>
      </c>
      <c r="N40" s="2">
        <v>66</v>
      </c>
      <c r="O40" s="2">
        <v>42.5</v>
      </c>
      <c r="P40" s="2">
        <v>53</v>
      </c>
      <c r="Q40" s="2">
        <v>65</v>
      </c>
      <c r="R40" s="2">
        <v>90</v>
      </c>
    </row>
    <row r="41" spans="1:18" x14ac:dyDescent="0.2">
      <c r="A41" s="2">
        <v>20</v>
      </c>
      <c r="B41" s="2" t="s">
        <v>4</v>
      </c>
      <c r="C41" s="2">
        <v>4.7</v>
      </c>
      <c r="D41" s="2">
        <v>5.7</v>
      </c>
      <c r="E41" s="2">
        <v>19.8</v>
      </c>
      <c r="F41" s="2">
        <v>37.299999999999997</v>
      </c>
      <c r="G41" s="2">
        <v>39</v>
      </c>
      <c r="H41" s="2">
        <v>41</v>
      </c>
      <c r="I41" s="2">
        <v>52</v>
      </c>
      <c r="J41" s="2">
        <v>64</v>
      </c>
      <c r="K41" s="2">
        <v>30</v>
      </c>
      <c r="L41" s="2">
        <v>36</v>
      </c>
      <c r="M41" s="2">
        <v>50</v>
      </c>
      <c r="N41" s="2">
        <v>62</v>
      </c>
      <c r="O41" s="2">
        <v>41</v>
      </c>
      <c r="P41" s="2">
        <v>47</v>
      </c>
      <c r="Q41" s="2">
        <v>65</v>
      </c>
      <c r="R41" s="2">
        <v>85</v>
      </c>
    </row>
    <row r="43" spans="1:18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8" x14ac:dyDescent="0.2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8"/>
      <c r="O44" s="18"/>
      <c r="P44" s="18"/>
      <c r="Q44" s="18"/>
      <c r="R44" s="18"/>
    </row>
    <row r="45" spans="1:18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8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8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4E06D-9DAD-4A41-8900-A32008F252E8}">
  <dimension ref="A1:G51"/>
  <sheetViews>
    <sheetView workbookViewId="0">
      <selection activeCell="C65" sqref="C65"/>
    </sheetView>
  </sheetViews>
  <sheetFormatPr baseColWidth="10" defaultRowHeight="16" x14ac:dyDescent="0.2"/>
  <sheetData>
    <row r="1" spans="1:7" x14ac:dyDescent="0.2">
      <c r="A1" s="13"/>
      <c r="B1" s="14" t="s">
        <v>87</v>
      </c>
      <c r="C1" s="13" t="s">
        <v>88</v>
      </c>
      <c r="D1" s="13" t="s">
        <v>89</v>
      </c>
      <c r="E1" s="13" t="s">
        <v>90</v>
      </c>
      <c r="F1" s="13" t="s">
        <v>91</v>
      </c>
      <c r="G1" s="13" t="s">
        <v>92</v>
      </c>
    </row>
    <row r="2" spans="1:7" x14ac:dyDescent="0.2">
      <c r="A2" s="2">
        <v>1</v>
      </c>
      <c r="B2" s="15">
        <v>45747</v>
      </c>
      <c r="C2" s="16">
        <v>300</v>
      </c>
      <c r="D2" s="16">
        <v>178.78787878787878</v>
      </c>
      <c r="E2" s="16">
        <v>121.21212121212122</v>
      </c>
      <c r="F2" s="2">
        <v>20</v>
      </c>
      <c r="G2" s="17">
        <f>E2/F2</f>
        <v>6.0606060606060606</v>
      </c>
    </row>
    <row r="3" spans="1:7" x14ac:dyDescent="0.2">
      <c r="A3" s="2">
        <v>2</v>
      </c>
      <c r="B3" s="15">
        <v>45748</v>
      </c>
      <c r="C3" s="16">
        <v>300</v>
      </c>
      <c r="D3" s="16">
        <v>178.78787878787878</v>
      </c>
      <c r="E3" s="16">
        <v>121.21212121212122</v>
      </c>
      <c r="F3" s="2">
        <v>20</v>
      </c>
      <c r="G3" s="17">
        <f t="shared" ref="G3:G51" si="0">E3/F3</f>
        <v>6.0606060606060606</v>
      </c>
    </row>
    <row r="4" spans="1:7" x14ac:dyDescent="0.2">
      <c r="A4" s="2">
        <v>3</v>
      </c>
      <c r="B4" s="15">
        <v>45749</v>
      </c>
      <c r="C4" s="16">
        <v>400</v>
      </c>
      <c r="D4" s="16">
        <v>248.48484848484847</v>
      </c>
      <c r="E4" s="16">
        <v>151.51515151515153</v>
      </c>
      <c r="F4" s="2">
        <v>20</v>
      </c>
      <c r="G4" s="17">
        <f t="shared" si="0"/>
        <v>7.5757575757575761</v>
      </c>
    </row>
    <row r="5" spans="1:7" x14ac:dyDescent="0.2">
      <c r="A5" s="2">
        <v>4</v>
      </c>
      <c r="B5" s="15">
        <v>45750</v>
      </c>
      <c r="C5" s="16">
        <v>390</v>
      </c>
      <c r="D5" s="16">
        <v>274.84848484848487</v>
      </c>
      <c r="E5" s="16">
        <v>115.15151515151516</v>
      </c>
      <c r="F5" s="2">
        <v>20</v>
      </c>
      <c r="G5" s="17">
        <f t="shared" si="0"/>
        <v>5.7575757575757578</v>
      </c>
    </row>
    <row r="6" spans="1:7" x14ac:dyDescent="0.2">
      <c r="A6" s="2">
        <v>5</v>
      </c>
      <c r="B6" s="15">
        <v>45751</v>
      </c>
      <c r="C6" s="16">
        <v>400</v>
      </c>
      <c r="D6" s="16">
        <v>218.18181818181816</v>
      </c>
      <c r="E6" s="16">
        <v>181.81818181818184</v>
      </c>
      <c r="F6" s="2">
        <v>20</v>
      </c>
      <c r="G6" s="17">
        <f t="shared" si="0"/>
        <v>9.0909090909090917</v>
      </c>
    </row>
    <row r="7" spans="1:7" x14ac:dyDescent="0.2">
      <c r="A7" s="2">
        <v>6</v>
      </c>
      <c r="B7" s="15">
        <v>45752</v>
      </c>
      <c r="C7" s="16">
        <v>400</v>
      </c>
      <c r="D7" s="16">
        <v>218.18181818181816</v>
      </c>
      <c r="E7" s="16">
        <v>181.81818181818184</v>
      </c>
      <c r="F7" s="2">
        <v>20</v>
      </c>
      <c r="G7" s="17">
        <f t="shared" si="0"/>
        <v>9.0909090909090917</v>
      </c>
    </row>
    <row r="8" spans="1:7" x14ac:dyDescent="0.2">
      <c r="A8" s="2">
        <v>7</v>
      </c>
      <c r="B8" s="15">
        <v>45753</v>
      </c>
      <c r="C8" s="16">
        <v>360</v>
      </c>
      <c r="D8" s="16">
        <v>216.96969696969697</v>
      </c>
      <c r="E8" s="16">
        <v>143.03030303030303</v>
      </c>
      <c r="F8" s="2">
        <v>20</v>
      </c>
      <c r="G8" s="17">
        <f t="shared" si="0"/>
        <v>7.1515151515151514</v>
      </c>
    </row>
    <row r="9" spans="1:7" x14ac:dyDescent="0.2">
      <c r="A9" s="2">
        <v>8</v>
      </c>
      <c r="B9" s="15">
        <v>45754</v>
      </c>
      <c r="C9" s="16">
        <v>350</v>
      </c>
      <c r="D9" s="16">
        <v>198.48484848484847</v>
      </c>
      <c r="E9" s="16">
        <v>151.51515151515153</v>
      </c>
      <c r="F9" s="2">
        <v>20</v>
      </c>
      <c r="G9" s="17">
        <f t="shared" si="0"/>
        <v>7.5757575757575761</v>
      </c>
    </row>
    <row r="10" spans="1:7" x14ac:dyDescent="0.2">
      <c r="A10" s="2">
        <v>9</v>
      </c>
      <c r="B10" s="15">
        <v>45755</v>
      </c>
      <c r="C10" s="16">
        <v>358</v>
      </c>
      <c r="D10" s="16">
        <v>241.03030303030303</v>
      </c>
      <c r="E10" s="16">
        <v>116.96969696969697</v>
      </c>
      <c r="F10" s="2">
        <v>20</v>
      </c>
      <c r="G10" s="17">
        <f t="shared" si="0"/>
        <v>5.8484848484848486</v>
      </c>
    </row>
    <row r="11" spans="1:7" x14ac:dyDescent="0.2">
      <c r="A11" s="2">
        <v>10</v>
      </c>
      <c r="B11" s="15">
        <v>45756</v>
      </c>
      <c r="C11" s="16">
        <v>394</v>
      </c>
      <c r="D11" s="16">
        <v>238.84848484848484</v>
      </c>
      <c r="E11" s="16">
        <v>155.15151515151516</v>
      </c>
      <c r="F11" s="2">
        <v>20</v>
      </c>
      <c r="G11" s="17">
        <f t="shared" si="0"/>
        <v>7.7575757575757578</v>
      </c>
    </row>
    <row r="12" spans="1:7" x14ac:dyDescent="0.2">
      <c r="A12" s="2">
        <v>11</v>
      </c>
      <c r="B12" s="15">
        <v>45757</v>
      </c>
      <c r="C12" s="16">
        <v>387</v>
      </c>
      <c r="D12" s="16">
        <v>170.63636363636363</v>
      </c>
      <c r="E12" s="16">
        <v>216.36363636363637</v>
      </c>
      <c r="F12" s="2">
        <v>20</v>
      </c>
      <c r="G12" s="17">
        <f t="shared" si="0"/>
        <v>10.818181818181818</v>
      </c>
    </row>
    <row r="13" spans="1:7" x14ac:dyDescent="0.2">
      <c r="A13" s="2">
        <v>12</v>
      </c>
      <c r="B13" s="15">
        <v>45758</v>
      </c>
      <c r="C13" s="16">
        <v>484</v>
      </c>
      <c r="D13" s="16">
        <v>231.87878787878788</v>
      </c>
      <c r="E13" s="16">
        <v>252.12121212121212</v>
      </c>
      <c r="F13" s="2">
        <v>20</v>
      </c>
      <c r="G13" s="17">
        <f t="shared" si="0"/>
        <v>12.606060606060606</v>
      </c>
    </row>
    <row r="14" spans="1:7" x14ac:dyDescent="0.2">
      <c r="A14" s="2">
        <v>13</v>
      </c>
      <c r="B14" s="15">
        <v>45759</v>
      </c>
      <c r="C14" s="16">
        <v>681</v>
      </c>
      <c r="D14" s="16">
        <v>314.33333333333337</v>
      </c>
      <c r="E14" s="16">
        <v>366.66666666666663</v>
      </c>
      <c r="F14" s="2">
        <v>20</v>
      </c>
      <c r="G14" s="17">
        <f t="shared" si="0"/>
        <v>18.333333333333332</v>
      </c>
    </row>
    <row r="15" spans="1:7" x14ac:dyDescent="0.2">
      <c r="A15" s="2">
        <v>14</v>
      </c>
      <c r="B15" s="15">
        <v>45760</v>
      </c>
      <c r="C15" s="16">
        <v>680</v>
      </c>
      <c r="D15" s="16">
        <v>346.66666666666663</v>
      </c>
      <c r="E15" s="16">
        <v>333.33333333333337</v>
      </c>
      <c r="F15" s="2">
        <v>20</v>
      </c>
      <c r="G15" s="17">
        <f t="shared" si="0"/>
        <v>16.666666666666668</v>
      </c>
    </row>
    <row r="16" spans="1:7" x14ac:dyDescent="0.2">
      <c r="A16" s="2">
        <v>15</v>
      </c>
      <c r="B16" s="15">
        <v>45761</v>
      </c>
      <c r="C16" s="16">
        <v>1239</v>
      </c>
      <c r="D16" s="16">
        <v>619</v>
      </c>
      <c r="E16" s="16">
        <v>620</v>
      </c>
      <c r="F16" s="2">
        <v>20</v>
      </c>
      <c r="G16" s="17">
        <f t="shared" si="0"/>
        <v>31</v>
      </c>
    </row>
    <row r="17" spans="1:7" x14ac:dyDescent="0.2">
      <c r="A17" s="2">
        <v>16</v>
      </c>
      <c r="B17" s="15">
        <v>45762</v>
      </c>
      <c r="C17" s="16">
        <v>1100</v>
      </c>
      <c r="D17" s="16">
        <v>638.78787878787875</v>
      </c>
      <c r="E17" s="16">
        <v>461.21212121212125</v>
      </c>
      <c r="F17" s="2">
        <v>20</v>
      </c>
      <c r="G17" s="17">
        <f t="shared" si="0"/>
        <v>23.060606060606062</v>
      </c>
    </row>
    <row r="18" spans="1:7" x14ac:dyDescent="0.2">
      <c r="A18" s="2">
        <v>17</v>
      </c>
      <c r="B18" s="15">
        <v>45763</v>
      </c>
      <c r="C18" s="16">
        <v>1191</v>
      </c>
      <c r="D18" s="16">
        <v>780.09090909090901</v>
      </c>
      <c r="E18" s="16">
        <v>410.90909090909093</v>
      </c>
      <c r="F18" s="2">
        <v>20</v>
      </c>
      <c r="G18" s="17">
        <f t="shared" si="0"/>
        <v>20.545454545454547</v>
      </c>
    </row>
    <row r="19" spans="1:7" x14ac:dyDescent="0.2">
      <c r="A19" s="2">
        <v>18</v>
      </c>
      <c r="B19" s="15">
        <v>45764</v>
      </c>
      <c r="C19" s="16">
        <v>1341</v>
      </c>
      <c r="D19" s="16">
        <v>630.69696969696975</v>
      </c>
      <c r="E19" s="16">
        <v>710.30303030303025</v>
      </c>
      <c r="F19" s="2">
        <v>20</v>
      </c>
      <c r="G19" s="17">
        <f t="shared" si="0"/>
        <v>35.515151515151516</v>
      </c>
    </row>
    <row r="20" spans="1:7" x14ac:dyDescent="0.2">
      <c r="A20" s="2">
        <v>19</v>
      </c>
      <c r="B20" s="15">
        <v>45765</v>
      </c>
      <c r="C20" s="16">
        <v>1199</v>
      </c>
      <c r="D20" s="16">
        <v>671.72727272727275</v>
      </c>
      <c r="E20" s="16">
        <v>527.27272727272725</v>
      </c>
      <c r="F20" s="2">
        <v>20</v>
      </c>
      <c r="G20" s="17">
        <f t="shared" si="0"/>
        <v>26.363636363636363</v>
      </c>
    </row>
    <row r="21" spans="1:7" x14ac:dyDescent="0.2">
      <c r="A21" s="2">
        <v>20</v>
      </c>
      <c r="B21" s="15">
        <v>45766</v>
      </c>
      <c r="C21" s="16">
        <v>1397</v>
      </c>
      <c r="D21" s="16">
        <v>741.84848484848487</v>
      </c>
      <c r="E21" s="16">
        <v>655.15151515151513</v>
      </c>
      <c r="F21" s="2">
        <v>20</v>
      </c>
      <c r="G21" s="17">
        <f t="shared" si="0"/>
        <v>32.757575757575758</v>
      </c>
    </row>
    <row r="22" spans="1:7" x14ac:dyDescent="0.2">
      <c r="A22" s="2">
        <v>21</v>
      </c>
      <c r="B22" s="15">
        <v>45767</v>
      </c>
      <c r="C22" s="16">
        <v>1301</v>
      </c>
      <c r="D22" s="16">
        <v>604.030303030303</v>
      </c>
      <c r="E22" s="16">
        <v>696.969696969697</v>
      </c>
      <c r="F22" s="2">
        <v>20</v>
      </c>
      <c r="G22" s="17">
        <f t="shared" si="0"/>
        <v>34.848484848484851</v>
      </c>
    </row>
    <row r="23" spans="1:7" x14ac:dyDescent="0.2">
      <c r="A23" s="2">
        <v>22</v>
      </c>
      <c r="B23" s="15">
        <v>45768</v>
      </c>
      <c r="C23" s="16">
        <v>2137</v>
      </c>
      <c r="D23" s="16">
        <v>1096.3939393939395</v>
      </c>
      <c r="E23" s="16">
        <v>1040.6060606060605</v>
      </c>
      <c r="F23" s="2">
        <v>20</v>
      </c>
      <c r="G23" s="17">
        <f t="shared" si="0"/>
        <v>52.030303030303024</v>
      </c>
    </row>
    <row r="24" spans="1:7" x14ac:dyDescent="0.2">
      <c r="A24" s="2">
        <v>23</v>
      </c>
      <c r="B24" s="15">
        <v>45769</v>
      </c>
      <c r="C24" s="16">
        <v>2049</v>
      </c>
      <c r="D24" s="16">
        <v>939.30303030303025</v>
      </c>
      <c r="E24" s="16">
        <v>1109.6969696969697</v>
      </c>
      <c r="F24" s="2">
        <v>20</v>
      </c>
      <c r="G24" s="17">
        <f t="shared" si="0"/>
        <v>55.484848484848484</v>
      </c>
    </row>
    <row r="25" spans="1:7" x14ac:dyDescent="0.2">
      <c r="A25" s="2">
        <v>24</v>
      </c>
      <c r="B25" s="15">
        <v>45770</v>
      </c>
      <c r="C25" s="16">
        <v>2026</v>
      </c>
      <c r="D25" s="16">
        <v>876.90909090909099</v>
      </c>
      <c r="E25" s="16">
        <v>1149.090909090909</v>
      </c>
      <c r="F25" s="2">
        <v>20</v>
      </c>
      <c r="G25" s="17">
        <f t="shared" si="0"/>
        <v>57.454545454545453</v>
      </c>
    </row>
    <row r="26" spans="1:7" x14ac:dyDescent="0.2">
      <c r="A26" s="2">
        <v>25</v>
      </c>
      <c r="B26" s="15">
        <v>45771</v>
      </c>
      <c r="C26" s="16">
        <v>2211</v>
      </c>
      <c r="D26" s="16">
        <v>940.09090909090901</v>
      </c>
      <c r="E26" s="16">
        <v>1270.909090909091</v>
      </c>
      <c r="F26" s="2">
        <v>20</v>
      </c>
      <c r="G26" s="17">
        <f t="shared" si="0"/>
        <v>63.545454545454547</v>
      </c>
    </row>
    <row r="27" spans="1:7" x14ac:dyDescent="0.2">
      <c r="A27" s="2">
        <v>26</v>
      </c>
      <c r="B27" s="15">
        <v>45772</v>
      </c>
      <c r="C27" s="16">
        <v>2229</v>
      </c>
      <c r="D27" s="16">
        <v>993.24242424242425</v>
      </c>
      <c r="E27" s="16">
        <v>1235.7575757575758</v>
      </c>
      <c r="F27" s="2">
        <v>20</v>
      </c>
      <c r="G27" s="17">
        <f t="shared" si="0"/>
        <v>61.787878787878789</v>
      </c>
    </row>
    <row r="28" spans="1:7" x14ac:dyDescent="0.2">
      <c r="A28" s="2">
        <v>27</v>
      </c>
      <c r="B28" s="15">
        <v>45773</v>
      </c>
      <c r="C28" s="16">
        <v>2500</v>
      </c>
      <c r="D28" s="16">
        <v>1124.848484848485</v>
      </c>
      <c r="E28" s="16">
        <v>1375.151515151515</v>
      </c>
      <c r="F28" s="2">
        <v>20</v>
      </c>
      <c r="G28" s="17">
        <f t="shared" si="0"/>
        <v>68.757575757575751</v>
      </c>
    </row>
    <row r="29" spans="1:7" x14ac:dyDescent="0.2">
      <c r="A29" s="2">
        <v>28</v>
      </c>
      <c r="B29" s="15">
        <v>45774</v>
      </c>
      <c r="C29" s="16">
        <v>2600</v>
      </c>
      <c r="D29" s="16">
        <v>1127.2727272727273</v>
      </c>
      <c r="E29" s="16">
        <v>1472.7272727272727</v>
      </c>
      <c r="F29" s="2">
        <v>20</v>
      </c>
      <c r="G29" s="17">
        <f t="shared" si="0"/>
        <v>73.63636363636364</v>
      </c>
    </row>
    <row r="30" spans="1:7" x14ac:dyDescent="0.2">
      <c r="A30" s="2">
        <v>29</v>
      </c>
      <c r="B30" s="15">
        <v>45775</v>
      </c>
      <c r="C30" s="16">
        <v>2600</v>
      </c>
      <c r="D30" s="16">
        <v>1110.3030303030303</v>
      </c>
      <c r="E30" s="16">
        <v>1489.6969696969697</v>
      </c>
      <c r="F30" s="2">
        <v>20</v>
      </c>
      <c r="G30" s="17">
        <f t="shared" si="0"/>
        <v>74.484848484848484</v>
      </c>
    </row>
    <row r="31" spans="1:7" x14ac:dyDescent="0.2">
      <c r="A31" s="2">
        <v>30</v>
      </c>
      <c r="B31" s="15">
        <v>45776</v>
      </c>
      <c r="C31" s="16">
        <v>3500</v>
      </c>
      <c r="D31" s="16">
        <v>1984.848484848485</v>
      </c>
      <c r="E31" s="16">
        <v>1515.151515151515</v>
      </c>
      <c r="F31" s="2">
        <v>20</v>
      </c>
      <c r="G31" s="17">
        <f t="shared" si="0"/>
        <v>75.757575757575751</v>
      </c>
    </row>
    <row r="32" spans="1:7" x14ac:dyDescent="0.2">
      <c r="A32" s="2">
        <v>31</v>
      </c>
      <c r="B32" s="15">
        <v>45777</v>
      </c>
      <c r="C32" s="16">
        <v>4600</v>
      </c>
      <c r="D32" s="16">
        <v>2781.818181818182</v>
      </c>
      <c r="E32" s="16">
        <v>1818.181818181818</v>
      </c>
      <c r="F32" s="2">
        <v>20</v>
      </c>
      <c r="G32" s="17">
        <f t="shared" si="0"/>
        <v>90.909090909090907</v>
      </c>
    </row>
    <row r="33" spans="1:7" x14ac:dyDescent="0.2">
      <c r="A33" s="2">
        <v>32</v>
      </c>
      <c r="B33" s="15">
        <v>45778</v>
      </c>
      <c r="C33" s="16">
        <v>3800</v>
      </c>
      <c r="D33" s="16">
        <v>2406.060606060606</v>
      </c>
      <c r="E33" s="16">
        <v>1393.939393939394</v>
      </c>
      <c r="F33" s="2">
        <v>20</v>
      </c>
      <c r="G33" s="17">
        <f t="shared" si="0"/>
        <v>69.696969696969703</v>
      </c>
    </row>
    <row r="34" spans="1:7" x14ac:dyDescent="0.2">
      <c r="A34" s="2">
        <v>33</v>
      </c>
      <c r="B34" s="15">
        <v>45779</v>
      </c>
      <c r="C34" s="16">
        <v>3300</v>
      </c>
      <c r="D34" s="16">
        <v>1906.060606060606</v>
      </c>
      <c r="E34" s="16">
        <v>1393.939393939394</v>
      </c>
      <c r="F34" s="2">
        <v>20</v>
      </c>
      <c r="G34" s="17">
        <f t="shared" si="0"/>
        <v>69.696969696969703</v>
      </c>
    </row>
    <row r="35" spans="1:7" x14ac:dyDescent="0.2">
      <c r="A35" s="2">
        <v>34</v>
      </c>
      <c r="B35" s="15">
        <v>45780</v>
      </c>
      <c r="C35" s="16">
        <v>3500</v>
      </c>
      <c r="D35" s="16">
        <v>2016.1290322580646</v>
      </c>
      <c r="E35" s="16">
        <v>1483.8709677419354</v>
      </c>
      <c r="F35" s="2">
        <v>20</v>
      </c>
      <c r="G35" s="17">
        <f t="shared" si="0"/>
        <v>74.193548387096769</v>
      </c>
    </row>
    <row r="36" spans="1:7" x14ac:dyDescent="0.2">
      <c r="A36" s="2">
        <v>35</v>
      </c>
      <c r="B36" s="15">
        <v>45781</v>
      </c>
      <c r="C36" s="16">
        <v>3100</v>
      </c>
      <c r="D36" s="16">
        <v>1358.0645161290322</v>
      </c>
      <c r="E36" s="16">
        <v>1741.9354838709678</v>
      </c>
      <c r="F36" s="2">
        <v>20</v>
      </c>
      <c r="G36" s="17">
        <f t="shared" si="0"/>
        <v>87.096774193548384</v>
      </c>
    </row>
    <row r="37" spans="1:7" x14ac:dyDescent="0.2">
      <c r="A37" s="2">
        <v>36</v>
      </c>
      <c r="B37" s="15">
        <v>45782</v>
      </c>
      <c r="C37" s="16">
        <v>3200</v>
      </c>
      <c r="D37" s="16">
        <v>1393.5483870967741</v>
      </c>
      <c r="E37" s="16">
        <v>1806.4516129032259</v>
      </c>
      <c r="F37" s="2">
        <v>20</v>
      </c>
      <c r="G37" s="17">
        <f t="shared" si="0"/>
        <v>90.322580645161295</v>
      </c>
    </row>
    <row r="38" spans="1:7" x14ac:dyDescent="0.2">
      <c r="A38" s="2">
        <v>37</v>
      </c>
      <c r="B38" s="15">
        <v>45783</v>
      </c>
      <c r="C38" s="16">
        <v>5000</v>
      </c>
      <c r="D38" s="16">
        <v>2483.8709677419356</v>
      </c>
      <c r="E38" s="16">
        <v>2516.1290322580644</v>
      </c>
      <c r="F38" s="2">
        <v>20</v>
      </c>
      <c r="G38" s="17">
        <f t="shared" si="0"/>
        <v>125.80645161290322</v>
      </c>
    </row>
    <row r="39" spans="1:7" x14ac:dyDescent="0.2">
      <c r="A39" s="2">
        <v>38</v>
      </c>
      <c r="B39" s="15">
        <v>45784</v>
      </c>
      <c r="C39" s="16">
        <v>5100</v>
      </c>
      <c r="D39" s="16">
        <v>2712.9032258064517</v>
      </c>
      <c r="E39" s="16">
        <v>2387.0967741935483</v>
      </c>
      <c r="F39" s="2">
        <v>20</v>
      </c>
      <c r="G39" s="17">
        <f t="shared" si="0"/>
        <v>119.35483870967741</v>
      </c>
    </row>
    <row r="40" spans="1:7" x14ac:dyDescent="0.2">
      <c r="A40" s="2">
        <v>39</v>
      </c>
      <c r="B40" s="15">
        <v>45785</v>
      </c>
      <c r="C40" s="16">
        <v>4000</v>
      </c>
      <c r="D40" s="16">
        <v>2000</v>
      </c>
      <c r="E40" s="16">
        <v>2000</v>
      </c>
      <c r="F40" s="2">
        <v>20</v>
      </c>
      <c r="G40" s="17">
        <f t="shared" si="0"/>
        <v>100</v>
      </c>
    </row>
    <row r="41" spans="1:7" x14ac:dyDescent="0.2">
      <c r="A41" s="2">
        <v>40</v>
      </c>
      <c r="B41" s="15">
        <v>45786</v>
      </c>
      <c r="C41" s="16">
        <v>4200</v>
      </c>
      <c r="D41" s="16">
        <v>2587.0967741935483</v>
      </c>
      <c r="E41" s="16">
        <v>1612.9032258064515</v>
      </c>
      <c r="F41" s="2">
        <v>20</v>
      </c>
      <c r="G41" s="17">
        <f t="shared" si="0"/>
        <v>80.645161290322577</v>
      </c>
    </row>
    <row r="42" spans="1:7" x14ac:dyDescent="0.2">
      <c r="A42" s="2">
        <v>41</v>
      </c>
      <c r="B42" s="15">
        <v>45787</v>
      </c>
      <c r="C42" s="16">
        <v>3200</v>
      </c>
      <c r="D42" s="16">
        <v>1651.6129032258063</v>
      </c>
      <c r="E42" s="16">
        <v>1548.3870967741937</v>
      </c>
      <c r="F42" s="2">
        <v>20</v>
      </c>
      <c r="G42" s="17">
        <f t="shared" si="0"/>
        <v>77.41935483870968</v>
      </c>
    </row>
    <row r="43" spans="1:7" x14ac:dyDescent="0.2">
      <c r="A43" s="2">
        <v>42</v>
      </c>
      <c r="B43" s="15">
        <v>45788</v>
      </c>
      <c r="C43" s="16">
        <v>2800</v>
      </c>
      <c r="D43" s="16">
        <v>1380.6451612903224</v>
      </c>
      <c r="E43" s="16">
        <v>1419.3548387096776</v>
      </c>
      <c r="F43" s="2">
        <v>20</v>
      </c>
      <c r="G43" s="17">
        <f t="shared" si="0"/>
        <v>70.967741935483872</v>
      </c>
    </row>
    <row r="44" spans="1:7" x14ac:dyDescent="0.2">
      <c r="A44" s="2">
        <v>43</v>
      </c>
      <c r="B44" s="15">
        <v>45789</v>
      </c>
      <c r="C44" s="16">
        <v>2800</v>
      </c>
      <c r="D44" s="16">
        <v>1574.1935483870968</v>
      </c>
      <c r="E44" s="16">
        <v>1225.8064516129032</v>
      </c>
      <c r="F44" s="2">
        <v>20</v>
      </c>
      <c r="G44" s="17">
        <f t="shared" si="0"/>
        <v>61.29032258064516</v>
      </c>
    </row>
    <row r="45" spans="1:7" x14ac:dyDescent="0.2">
      <c r="A45" s="2">
        <v>44</v>
      </c>
      <c r="B45" s="15">
        <v>45790</v>
      </c>
      <c r="C45" s="16">
        <v>2800</v>
      </c>
      <c r="D45" s="16">
        <v>1509.6774193548388</v>
      </c>
      <c r="E45" s="16">
        <v>1290.3225806451612</v>
      </c>
      <c r="F45" s="2">
        <v>20</v>
      </c>
      <c r="G45" s="17">
        <f t="shared" si="0"/>
        <v>64.516129032258064</v>
      </c>
    </row>
    <row r="46" spans="1:7" x14ac:dyDescent="0.2">
      <c r="A46" s="2">
        <v>45</v>
      </c>
      <c r="B46" s="15">
        <v>45791</v>
      </c>
      <c r="C46" s="16">
        <v>2800</v>
      </c>
      <c r="D46" s="16">
        <v>1122.5806451612902</v>
      </c>
      <c r="E46" s="16">
        <v>1677.4193548387098</v>
      </c>
      <c r="F46" s="2">
        <v>20</v>
      </c>
      <c r="G46" s="17">
        <f t="shared" si="0"/>
        <v>83.870967741935488</v>
      </c>
    </row>
    <row r="47" spans="1:7" x14ac:dyDescent="0.2">
      <c r="A47" s="2">
        <v>46</v>
      </c>
      <c r="B47" s="15">
        <v>45792</v>
      </c>
      <c r="C47" s="16">
        <v>4000</v>
      </c>
      <c r="D47" s="16">
        <v>2516.1290322580644</v>
      </c>
      <c r="E47" s="16">
        <v>1483.8709677419354</v>
      </c>
      <c r="F47" s="2">
        <v>20</v>
      </c>
      <c r="G47" s="17">
        <f t="shared" si="0"/>
        <v>74.193548387096769</v>
      </c>
    </row>
    <row r="48" spans="1:7" x14ac:dyDescent="0.2">
      <c r="A48" s="2">
        <v>47</v>
      </c>
      <c r="B48" s="15">
        <v>45793</v>
      </c>
      <c r="C48" s="16">
        <v>2800</v>
      </c>
      <c r="D48" s="16">
        <v>1187.0967741935485</v>
      </c>
      <c r="E48" s="16">
        <v>1612.9032258064515</v>
      </c>
      <c r="F48" s="2">
        <v>20</v>
      </c>
      <c r="G48" s="17">
        <f t="shared" si="0"/>
        <v>80.645161290322577</v>
      </c>
    </row>
    <row r="49" spans="1:7" x14ac:dyDescent="0.2">
      <c r="A49" s="2">
        <v>48</v>
      </c>
      <c r="B49" s="15">
        <v>45794</v>
      </c>
      <c r="C49" s="16">
        <v>3200</v>
      </c>
      <c r="D49" s="16">
        <v>1200</v>
      </c>
      <c r="E49" s="16">
        <v>2000</v>
      </c>
      <c r="F49" s="2">
        <v>20</v>
      </c>
      <c r="G49" s="17">
        <f t="shared" si="0"/>
        <v>100</v>
      </c>
    </row>
    <row r="50" spans="1:7" x14ac:dyDescent="0.2">
      <c r="A50" s="2">
        <v>49</v>
      </c>
      <c r="B50" s="15">
        <v>45795</v>
      </c>
      <c r="C50" s="16">
        <v>3200</v>
      </c>
      <c r="D50" s="16">
        <v>1200</v>
      </c>
      <c r="E50" s="16">
        <v>2000</v>
      </c>
      <c r="F50" s="2">
        <v>20</v>
      </c>
      <c r="G50" s="17">
        <f t="shared" si="0"/>
        <v>100</v>
      </c>
    </row>
    <row r="51" spans="1:7" x14ac:dyDescent="0.2">
      <c r="A51" s="2">
        <v>50</v>
      </c>
      <c r="B51" s="15">
        <v>45796</v>
      </c>
      <c r="C51" s="16">
        <v>4000</v>
      </c>
      <c r="D51" s="16">
        <v>1870.9677419354839</v>
      </c>
      <c r="E51" s="16">
        <v>2129.0322580645161</v>
      </c>
      <c r="F51" s="2">
        <v>20</v>
      </c>
      <c r="G51" s="17">
        <f t="shared" si="0"/>
        <v>106.45161290322581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3026C-7054-F148-B59C-F5E9CEFA0AFD}">
  <dimension ref="A1:U41"/>
  <sheetViews>
    <sheetView workbookViewId="0">
      <selection activeCell="L28" sqref="L28"/>
    </sheetView>
  </sheetViews>
  <sheetFormatPr baseColWidth="10" defaultRowHeight="16" x14ac:dyDescent="0.2"/>
  <cols>
    <col min="1" max="16" width="10.83203125" style="18"/>
    <col min="17" max="20" width="12" style="18" bestFit="1" customWidth="1"/>
    <col min="21" max="16384" width="10.83203125" style="18"/>
  </cols>
  <sheetData>
    <row r="1" spans="1:21" x14ac:dyDescent="0.2">
      <c r="A1" s="2" t="s">
        <v>9</v>
      </c>
      <c r="B1" s="2" t="s">
        <v>0</v>
      </c>
      <c r="C1" s="2" t="s">
        <v>160</v>
      </c>
      <c r="D1" s="2" t="s">
        <v>161</v>
      </c>
      <c r="E1" s="2" t="s">
        <v>162</v>
      </c>
      <c r="F1" s="2" t="s">
        <v>163</v>
      </c>
      <c r="G1" s="2" t="s">
        <v>93</v>
      </c>
      <c r="H1" s="2" t="s">
        <v>94</v>
      </c>
      <c r="I1" s="2" t="s">
        <v>95</v>
      </c>
      <c r="J1" s="2" t="s">
        <v>96</v>
      </c>
      <c r="K1" s="2" t="s">
        <v>97</v>
      </c>
      <c r="L1" s="2" t="s">
        <v>98</v>
      </c>
      <c r="M1" s="2" t="s">
        <v>99</v>
      </c>
      <c r="N1" s="2" t="s">
        <v>100</v>
      </c>
      <c r="O1" s="2" t="s">
        <v>101</v>
      </c>
      <c r="P1" s="2" t="s">
        <v>301</v>
      </c>
      <c r="Q1" s="2" t="s">
        <v>102</v>
      </c>
      <c r="R1" s="2" t="s">
        <v>103</v>
      </c>
      <c r="S1" s="2" t="s">
        <v>104</v>
      </c>
      <c r="T1" s="2" t="s">
        <v>105</v>
      </c>
      <c r="U1" s="2" t="s">
        <v>300</v>
      </c>
    </row>
    <row r="2" spans="1:21" x14ac:dyDescent="0.2">
      <c r="A2" s="2">
        <v>2</v>
      </c>
      <c r="B2" s="2" t="s">
        <v>1</v>
      </c>
      <c r="C2" s="2">
        <v>4.8</v>
      </c>
      <c r="D2" s="2">
        <v>8.5</v>
      </c>
      <c r="E2" s="2">
        <v>21.4</v>
      </c>
      <c r="F2" s="2">
        <v>43.8</v>
      </c>
      <c r="G2" s="15">
        <v>45731</v>
      </c>
      <c r="H2" s="15">
        <v>45747</v>
      </c>
      <c r="I2" s="15">
        <v>45797</v>
      </c>
      <c r="J2" s="15">
        <v>45899</v>
      </c>
      <c r="K2" s="2">
        <f t="shared" ref="K2:K41" si="0">H2-G2</f>
        <v>16</v>
      </c>
      <c r="L2" s="2">
        <f t="shared" ref="L2:L41" si="1">I2-G2</f>
        <v>66</v>
      </c>
      <c r="M2" s="2">
        <f t="shared" ref="M2:M41" si="2">I2-H2</f>
        <v>50</v>
      </c>
      <c r="N2" s="2">
        <f t="shared" ref="N2:N41" si="3">J2-G2</f>
        <v>168</v>
      </c>
      <c r="O2" s="2">
        <f t="shared" ref="O2:O41" si="4">J2-H2</f>
        <v>152</v>
      </c>
      <c r="P2" s="2">
        <f>J2-I2</f>
        <v>102</v>
      </c>
      <c r="Q2" s="10">
        <f t="shared" ref="Q2:Q41" si="5">((D2-C2)/K2)*1000</f>
        <v>231.25</v>
      </c>
      <c r="R2" s="10">
        <f t="shared" ref="R2:R41" si="6">((E2-D2)/M2)*1000</f>
        <v>257.99999999999994</v>
      </c>
      <c r="S2" s="10">
        <f t="shared" ref="S2:S41" si="7">((F2-C2)/N2)*1000</f>
        <v>232.14285714285714</v>
      </c>
      <c r="T2" s="10">
        <f t="shared" ref="T2:T41" si="8">((F2-D2)/O2)*1000</f>
        <v>232.23684210526312</v>
      </c>
      <c r="U2" s="24">
        <f>((F2-E2)/P2)*1000</f>
        <v>219.60784313725489</v>
      </c>
    </row>
    <row r="3" spans="1:21" x14ac:dyDescent="0.2">
      <c r="A3" s="2">
        <v>3</v>
      </c>
      <c r="B3" s="2" t="s">
        <v>1</v>
      </c>
      <c r="C3" s="2">
        <v>4.5</v>
      </c>
      <c r="D3" s="2">
        <v>7.5</v>
      </c>
      <c r="E3" s="2">
        <v>22.4</v>
      </c>
      <c r="F3" s="2">
        <v>45</v>
      </c>
      <c r="G3" s="15">
        <v>45732</v>
      </c>
      <c r="H3" s="15">
        <v>45747</v>
      </c>
      <c r="I3" s="15">
        <v>45797</v>
      </c>
      <c r="J3" s="15">
        <v>45899</v>
      </c>
      <c r="K3" s="2">
        <f t="shared" si="0"/>
        <v>15</v>
      </c>
      <c r="L3" s="2">
        <f t="shared" si="1"/>
        <v>65</v>
      </c>
      <c r="M3" s="2">
        <f t="shared" si="2"/>
        <v>50</v>
      </c>
      <c r="N3" s="2">
        <f t="shared" si="3"/>
        <v>167</v>
      </c>
      <c r="O3" s="2">
        <f t="shared" si="4"/>
        <v>152</v>
      </c>
      <c r="P3" s="2">
        <f t="shared" ref="P3:P41" si="9">J3-I3</f>
        <v>102</v>
      </c>
      <c r="Q3" s="10">
        <f t="shared" si="5"/>
        <v>200</v>
      </c>
      <c r="R3" s="10">
        <f t="shared" si="6"/>
        <v>298</v>
      </c>
      <c r="S3" s="10">
        <f t="shared" si="7"/>
        <v>242.51497005988023</v>
      </c>
      <c r="T3" s="10">
        <f t="shared" si="8"/>
        <v>246.71052631578945</v>
      </c>
      <c r="U3" s="24">
        <f t="shared" ref="U3:U41" si="10">((F3-E3)/P3)*1000</f>
        <v>221.56862745098042</v>
      </c>
    </row>
    <row r="4" spans="1:21" x14ac:dyDescent="0.2">
      <c r="A4" s="2">
        <v>4</v>
      </c>
      <c r="B4" s="2" t="s">
        <v>1</v>
      </c>
      <c r="C4" s="2">
        <v>4.4000000000000004</v>
      </c>
      <c r="D4" s="2">
        <v>8.1999999999999993</v>
      </c>
      <c r="E4" s="2">
        <v>23.7</v>
      </c>
      <c r="F4" s="2">
        <v>46.5</v>
      </c>
      <c r="G4" s="15">
        <v>45734</v>
      </c>
      <c r="H4" s="15">
        <v>45747</v>
      </c>
      <c r="I4" s="15">
        <v>45797</v>
      </c>
      <c r="J4" s="15">
        <v>45899</v>
      </c>
      <c r="K4" s="2">
        <f t="shared" si="0"/>
        <v>13</v>
      </c>
      <c r="L4" s="2">
        <f t="shared" si="1"/>
        <v>63</v>
      </c>
      <c r="M4" s="2">
        <f t="shared" si="2"/>
        <v>50</v>
      </c>
      <c r="N4" s="2">
        <f t="shared" si="3"/>
        <v>165</v>
      </c>
      <c r="O4" s="2">
        <f t="shared" si="4"/>
        <v>152</v>
      </c>
      <c r="P4" s="2">
        <f t="shared" si="9"/>
        <v>102</v>
      </c>
      <c r="Q4" s="10">
        <f t="shared" si="5"/>
        <v>292.30769230769221</v>
      </c>
      <c r="R4" s="10">
        <f t="shared" si="6"/>
        <v>310</v>
      </c>
      <c r="S4" s="10">
        <f t="shared" si="7"/>
        <v>255.15151515151518</v>
      </c>
      <c r="T4" s="10">
        <f t="shared" si="8"/>
        <v>251.9736842105263</v>
      </c>
      <c r="U4" s="24">
        <f t="shared" si="10"/>
        <v>223.52941176470588</v>
      </c>
    </row>
    <row r="5" spans="1:21" x14ac:dyDescent="0.2">
      <c r="A5" s="2">
        <v>5</v>
      </c>
      <c r="B5" s="2" t="s">
        <v>1</v>
      </c>
      <c r="C5" s="2">
        <v>5</v>
      </c>
      <c r="D5" s="2">
        <v>8.3000000000000007</v>
      </c>
      <c r="E5" s="2">
        <v>22.9</v>
      </c>
      <c r="F5" s="2">
        <v>39.799999999999997</v>
      </c>
      <c r="G5" s="15">
        <v>45732</v>
      </c>
      <c r="H5" s="15">
        <v>45747</v>
      </c>
      <c r="I5" s="15">
        <v>45797</v>
      </c>
      <c r="J5" s="15">
        <v>45899</v>
      </c>
      <c r="K5" s="2">
        <f t="shared" si="0"/>
        <v>15</v>
      </c>
      <c r="L5" s="2">
        <f t="shared" si="1"/>
        <v>65</v>
      </c>
      <c r="M5" s="2">
        <f t="shared" si="2"/>
        <v>50</v>
      </c>
      <c r="N5" s="2">
        <f t="shared" si="3"/>
        <v>167</v>
      </c>
      <c r="O5" s="2">
        <f t="shared" si="4"/>
        <v>152</v>
      </c>
      <c r="P5" s="2">
        <f t="shared" si="9"/>
        <v>102</v>
      </c>
      <c r="Q5" s="10">
        <f t="shared" si="5"/>
        <v>220.00000000000006</v>
      </c>
      <c r="R5" s="10">
        <f t="shared" si="6"/>
        <v>292</v>
      </c>
      <c r="S5" s="10">
        <f t="shared" si="7"/>
        <v>208.38323353293413</v>
      </c>
      <c r="T5" s="10">
        <f t="shared" si="8"/>
        <v>207.23684210526312</v>
      </c>
      <c r="U5" s="24">
        <f t="shared" si="10"/>
        <v>165.68627450980392</v>
      </c>
    </row>
    <row r="6" spans="1:21" x14ac:dyDescent="0.2">
      <c r="A6" s="2">
        <v>30</v>
      </c>
      <c r="B6" s="2" t="s">
        <v>1</v>
      </c>
      <c r="C6" s="2">
        <v>4.8</v>
      </c>
      <c r="D6" s="2">
        <v>7.7</v>
      </c>
      <c r="E6" s="2">
        <v>23</v>
      </c>
      <c r="F6" s="2">
        <v>46.4</v>
      </c>
      <c r="G6" s="15">
        <v>45734</v>
      </c>
      <c r="H6" s="15">
        <v>45747</v>
      </c>
      <c r="I6" s="15">
        <v>45797</v>
      </c>
      <c r="J6" s="15">
        <v>45899</v>
      </c>
      <c r="K6" s="2">
        <f t="shared" si="0"/>
        <v>13</v>
      </c>
      <c r="L6" s="2">
        <f t="shared" si="1"/>
        <v>63</v>
      </c>
      <c r="M6" s="2">
        <f t="shared" si="2"/>
        <v>50</v>
      </c>
      <c r="N6" s="2">
        <f t="shared" si="3"/>
        <v>165</v>
      </c>
      <c r="O6" s="2">
        <f t="shared" si="4"/>
        <v>152</v>
      </c>
      <c r="P6" s="2">
        <f t="shared" si="9"/>
        <v>102</v>
      </c>
      <c r="Q6" s="10">
        <f t="shared" si="5"/>
        <v>223.07692307692312</v>
      </c>
      <c r="R6" s="10">
        <f t="shared" si="6"/>
        <v>306</v>
      </c>
      <c r="S6" s="10">
        <f t="shared" si="7"/>
        <v>252.12121212121212</v>
      </c>
      <c r="T6" s="10">
        <f t="shared" si="8"/>
        <v>254.60526315789471</v>
      </c>
      <c r="U6" s="24">
        <f t="shared" si="10"/>
        <v>229.41176470588235</v>
      </c>
    </row>
    <row r="7" spans="1:21" x14ac:dyDescent="0.2">
      <c r="A7" s="2">
        <v>7</v>
      </c>
      <c r="B7" s="2" t="s">
        <v>1</v>
      </c>
      <c r="C7" s="2">
        <v>4.4000000000000004</v>
      </c>
      <c r="D7" s="2">
        <v>6.1</v>
      </c>
      <c r="E7" s="2">
        <v>19.399999999999999</v>
      </c>
      <c r="F7" s="2">
        <v>39.6</v>
      </c>
      <c r="G7" s="15">
        <v>45735</v>
      </c>
      <c r="H7" s="15">
        <v>45747</v>
      </c>
      <c r="I7" s="15">
        <v>45797</v>
      </c>
      <c r="J7" s="15">
        <v>45899</v>
      </c>
      <c r="K7" s="2">
        <f t="shared" si="0"/>
        <v>12</v>
      </c>
      <c r="L7" s="2">
        <f t="shared" si="1"/>
        <v>62</v>
      </c>
      <c r="M7" s="2">
        <f t="shared" si="2"/>
        <v>50</v>
      </c>
      <c r="N7" s="2">
        <f t="shared" si="3"/>
        <v>164</v>
      </c>
      <c r="O7" s="2">
        <f t="shared" si="4"/>
        <v>152</v>
      </c>
      <c r="P7" s="2">
        <f t="shared" si="9"/>
        <v>102</v>
      </c>
      <c r="Q7" s="10">
        <f t="shared" si="5"/>
        <v>141.6666666666666</v>
      </c>
      <c r="R7" s="10">
        <f t="shared" si="6"/>
        <v>265.99999999999994</v>
      </c>
      <c r="S7" s="10">
        <f t="shared" si="7"/>
        <v>214.63414634146343</v>
      </c>
      <c r="T7" s="10">
        <f t="shared" si="8"/>
        <v>220.39473684210526</v>
      </c>
      <c r="U7" s="24">
        <f t="shared" si="10"/>
        <v>198.03921568627453</v>
      </c>
    </row>
    <row r="8" spans="1:21" x14ac:dyDescent="0.2">
      <c r="A8" s="2">
        <v>8</v>
      </c>
      <c r="B8" s="2" t="s">
        <v>1</v>
      </c>
      <c r="C8" s="2">
        <v>4</v>
      </c>
      <c r="D8" s="2">
        <v>6.7</v>
      </c>
      <c r="E8" s="2">
        <v>22.6</v>
      </c>
      <c r="F8" s="2">
        <v>45.7</v>
      </c>
      <c r="G8" s="15">
        <v>45735</v>
      </c>
      <c r="H8" s="15">
        <v>45747</v>
      </c>
      <c r="I8" s="15">
        <v>45797</v>
      </c>
      <c r="J8" s="15">
        <v>45899</v>
      </c>
      <c r="K8" s="2">
        <f t="shared" si="0"/>
        <v>12</v>
      </c>
      <c r="L8" s="2">
        <f t="shared" si="1"/>
        <v>62</v>
      </c>
      <c r="M8" s="2">
        <f t="shared" si="2"/>
        <v>50</v>
      </c>
      <c r="N8" s="2">
        <f t="shared" si="3"/>
        <v>164</v>
      </c>
      <c r="O8" s="2">
        <f t="shared" si="4"/>
        <v>152</v>
      </c>
      <c r="P8" s="2">
        <f t="shared" si="9"/>
        <v>102</v>
      </c>
      <c r="Q8" s="10">
        <f t="shared" si="5"/>
        <v>225</v>
      </c>
      <c r="R8" s="10">
        <f t="shared" si="6"/>
        <v>318.00000000000006</v>
      </c>
      <c r="S8" s="10">
        <f t="shared" si="7"/>
        <v>254.26829268292684</v>
      </c>
      <c r="T8" s="10">
        <f t="shared" si="8"/>
        <v>256.5789473684211</v>
      </c>
      <c r="U8" s="24">
        <f t="shared" si="10"/>
        <v>226.47058823529412</v>
      </c>
    </row>
    <row r="9" spans="1:21" x14ac:dyDescent="0.2">
      <c r="A9" s="2">
        <v>9</v>
      </c>
      <c r="B9" s="2" t="s">
        <v>1</v>
      </c>
      <c r="C9" s="2">
        <v>4</v>
      </c>
      <c r="D9" s="2">
        <v>6.8</v>
      </c>
      <c r="E9" s="2">
        <v>21.4</v>
      </c>
      <c r="F9" s="2">
        <v>40.299999999999997</v>
      </c>
      <c r="G9" s="15">
        <v>45736</v>
      </c>
      <c r="H9" s="15">
        <v>45747</v>
      </c>
      <c r="I9" s="15">
        <v>45797</v>
      </c>
      <c r="J9" s="15">
        <v>45899</v>
      </c>
      <c r="K9" s="2">
        <f t="shared" si="0"/>
        <v>11</v>
      </c>
      <c r="L9" s="2">
        <f t="shared" si="1"/>
        <v>61</v>
      </c>
      <c r="M9" s="2">
        <f t="shared" si="2"/>
        <v>50</v>
      </c>
      <c r="N9" s="2">
        <f t="shared" si="3"/>
        <v>163</v>
      </c>
      <c r="O9" s="2">
        <f t="shared" si="4"/>
        <v>152</v>
      </c>
      <c r="P9" s="2">
        <f t="shared" si="9"/>
        <v>102</v>
      </c>
      <c r="Q9" s="10">
        <f t="shared" si="5"/>
        <v>254.54545454545453</v>
      </c>
      <c r="R9" s="10">
        <f t="shared" si="6"/>
        <v>292</v>
      </c>
      <c r="S9" s="10">
        <f t="shared" si="7"/>
        <v>222.69938650306747</v>
      </c>
      <c r="T9" s="10">
        <f t="shared" si="8"/>
        <v>220.39473684210526</v>
      </c>
      <c r="U9" s="24">
        <f t="shared" si="10"/>
        <v>185.29411764705881</v>
      </c>
    </row>
    <row r="10" spans="1:21" x14ac:dyDescent="0.2">
      <c r="A10" s="2">
        <v>10</v>
      </c>
      <c r="B10" s="2" t="s">
        <v>1</v>
      </c>
      <c r="C10" s="2">
        <v>4.8</v>
      </c>
      <c r="D10" s="2">
        <v>7.1</v>
      </c>
      <c r="E10" s="2">
        <v>22.3</v>
      </c>
      <c r="F10" s="2">
        <v>44.5</v>
      </c>
      <c r="G10" s="15">
        <v>45736</v>
      </c>
      <c r="H10" s="15">
        <v>45747</v>
      </c>
      <c r="I10" s="15">
        <v>45797</v>
      </c>
      <c r="J10" s="15">
        <v>45899</v>
      </c>
      <c r="K10" s="2">
        <f t="shared" si="0"/>
        <v>11</v>
      </c>
      <c r="L10" s="2">
        <f t="shared" si="1"/>
        <v>61</v>
      </c>
      <c r="M10" s="2">
        <f t="shared" si="2"/>
        <v>50</v>
      </c>
      <c r="N10" s="2">
        <f t="shared" si="3"/>
        <v>163</v>
      </c>
      <c r="O10" s="2">
        <f t="shared" si="4"/>
        <v>152</v>
      </c>
      <c r="P10" s="2">
        <f t="shared" si="9"/>
        <v>102</v>
      </c>
      <c r="Q10" s="10">
        <f t="shared" si="5"/>
        <v>209.09090909090907</v>
      </c>
      <c r="R10" s="10">
        <f t="shared" si="6"/>
        <v>304.00000000000006</v>
      </c>
      <c r="S10" s="10">
        <f t="shared" si="7"/>
        <v>243.55828220858896</v>
      </c>
      <c r="T10" s="10">
        <f t="shared" si="8"/>
        <v>246.05263157894737</v>
      </c>
      <c r="U10" s="24">
        <f t="shared" si="10"/>
        <v>217.64705882352942</v>
      </c>
    </row>
    <row r="11" spans="1:21" x14ac:dyDescent="0.2">
      <c r="A11" s="2">
        <v>11</v>
      </c>
      <c r="B11" s="2" t="s">
        <v>1</v>
      </c>
      <c r="C11" s="2">
        <v>4.5999999999999996</v>
      </c>
      <c r="D11" s="2">
        <v>6.6</v>
      </c>
      <c r="E11" s="2">
        <v>21.2</v>
      </c>
      <c r="F11" s="2">
        <v>41</v>
      </c>
      <c r="G11" s="15">
        <v>45737</v>
      </c>
      <c r="H11" s="15">
        <v>45747</v>
      </c>
      <c r="I11" s="15">
        <v>45797</v>
      </c>
      <c r="J11" s="15">
        <v>45899</v>
      </c>
      <c r="K11" s="2">
        <f t="shared" si="0"/>
        <v>10</v>
      </c>
      <c r="L11" s="2">
        <f t="shared" si="1"/>
        <v>60</v>
      </c>
      <c r="M11" s="2">
        <f t="shared" si="2"/>
        <v>50</v>
      </c>
      <c r="N11" s="2">
        <f t="shared" si="3"/>
        <v>162</v>
      </c>
      <c r="O11" s="2">
        <f t="shared" si="4"/>
        <v>152</v>
      </c>
      <c r="P11" s="2">
        <f t="shared" si="9"/>
        <v>102</v>
      </c>
      <c r="Q11" s="10">
        <f t="shared" si="5"/>
        <v>200</v>
      </c>
      <c r="R11" s="10">
        <f t="shared" si="6"/>
        <v>292</v>
      </c>
      <c r="S11" s="10">
        <f t="shared" si="7"/>
        <v>224.69135802469134</v>
      </c>
      <c r="T11" s="10">
        <f t="shared" si="8"/>
        <v>226.31578947368419</v>
      </c>
      <c r="U11" s="24">
        <f t="shared" si="10"/>
        <v>194.11764705882354</v>
      </c>
    </row>
    <row r="12" spans="1:21" x14ac:dyDescent="0.2">
      <c r="A12" s="2">
        <v>13</v>
      </c>
      <c r="B12" s="2" t="s">
        <v>1</v>
      </c>
      <c r="C12" s="2">
        <v>4.4000000000000004</v>
      </c>
      <c r="D12" s="2">
        <v>6.2</v>
      </c>
      <c r="E12" s="2">
        <v>19.899999999999999</v>
      </c>
      <c r="F12" s="2">
        <v>43.4</v>
      </c>
      <c r="G12" s="15">
        <v>45737</v>
      </c>
      <c r="H12" s="15">
        <v>45747</v>
      </c>
      <c r="I12" s="15">
        <v>45797</v>
      </c>
      <c r="J12" s="15">
        <v>45899</v>
      </c>
      <c r="K12" s="2">
        <f t="shared" si="0"/>
        <v>10</v>
      </c>
      <c r="L12" s="2">
        <f t="shared" si="1"/>
        <v>60</v>
      </c>
      <c r="M12" s="2">
        <f t="shared" si="2"/>
        <v>50</v>
      </c>
      <c r="N12" s="2">
        <f t="shared" si="3"/>
        <v>162</v>
      </c>
      <c r="O12" s="2">
        <f t="shared" si="4"/>
        <v>152</v>
      </c>
      <c r="P12" s="2">
        <f t="shared" si="9"/>
        <v>102</v>
      </c>
      <c r="Q12" s="10">
        <f t="shared" si="5"/>
        <v>180</v>
      </c>
      <c r="R12" s="10">
        <f t="shared" si="6"/>
        <v>273.99999999999994</v>
      </c>
      <c r="S12" s="10">
        <f t="shared" si="7"/>
        <v>240.74074074074073</v>
      </c>
      <c r="T12" s="10">
        <f t="shared" si="8"/>
        <v>244.73684210526315</v>
      </c>
      <c r="U12" s="24">
        <f t="shared" si="10"/>
        <v>230.39215686274508</v>
      </c>
    </row>
    <row r="13" spans="1:21" x14ac:dyDescent="0.2">
      <c r="A13" s="2">
        <v>14</v>
      </c>
      <c r="B13" s="2" t="s">
        <v>1</v>
      </c>
      <c r="C13" s="2">
        <v>4.9000000000000004</v>
      </c>
      <c r="D13" s="2">
        <v>6.8</v>
      </c>
      <c r="E13" s="2">
        <v>21.4</v>
      </c>
      <c r="F13" s="2">
        <v>42.9</v>
      </c>
      <c r="G13" s="15">
        <v>45738</v>
      </c>
      <c r="H13" s="15">
        <v>45747</v>
      </c>
      <c r="I13" s="15">
        <v>45797</v>
      </c>
      <c r="J13" s="15">
        <v>45899</v>
      </c>
      <c r="K13" s="2">
        <f t="shared" si="0"/>
        <v>9</v>
      </c>
      <c r="L13" s="2">
        <f t="shared" si="1"/>
        <v>59</v>
      </c>
      <c r="M13" s="2">
        <f t="shared" si="2"/>
        <v>50</v>
      </c>
      <c r="N13" s="2">
        <f t="shared" si="3"/>
        <v>161</v>
      </c>
      <c r="O13" s="2">
        <f t="shared" si="4"/>
        <v>152</v>
      </c>
      <c r="P13" s="2">
        <f t="shared" si="9"/>
        <v>102</v>
      </c>
      <c r="Q13" s="10">
        <f t="shared" si="5"/>
        <v>211.11111111111106</v>
      </c>
      <c r="R13" s="10">
        <f t="shared" si="6"/>
        <v>292</v>
      </c>
      <c r="S13" s="10">
        <f t="shared" si="7"/>
        <v>236.0248447204969</v>
      </c>
      <c r="T13" s="10">
        <f t="shared" si="8"/>
        <v>237.50000000000003</v>
      </c>
      <c r="U13" s="24">
        <f t="shared" si="10"/>
        <v>210.78431372549019</v>
      </c>
    </row>
    <row r="14" spans="1:21" x14ac:dyDescent="0.2">
      <c r="A14" s="2">
        <v>15</v>
      </c>
      <c r="B14" s="2" t="s">
        <v>1</v>
      </c>
      <c r="C14" s="2">
        <v>4.4000000000000004</v>
      </c>
      <c r="D14" s="2">
        <v>6</v>
      </c>
      <c r="E14" s="2">
        <v>22</v>
      </c>
      <c r="F14" s="2">
        <v>41.8</v>
      </c>
      <c r="G14" s="15">
        <v>45738</v>
      </c>
      <c r="H14" s="15">
        <v>45747</v>
      </c>
      <c r="I14" s="15">
        <v>45797</v>
      </c>
      <c r="J14" s="15">
        <v>45899</v>
      </c>
      <c r="K14" s="2">
        <f t="shared" si="0"/>
        <v>9</v>
      </c>
      <c r="L14" s="2">
        <f t="shared" si="1"/>
        <v>59</v>
      </c>
      <c r="M14" s="2">
        <f t="shared" si="2"/>
        <v>50</v>
      </c>
      <c r="N14" s="2">
        <f t="shared" si="3"/>
        <v>161</v>
      </c>
      <c r="O14" s="2">
        <f t="shared" si="4"/>
        <v>152</v>
      </c>
      <c r="P14" s="2">
        <f t="shared" si="9"/>
        <v>102</v>
      </c>
      <c r="Q14" s="10">
        <f t="shared" si="5"/>
        <v>177.77777777777774</v>
      </c>
      <c r="R14" s="10">
        <f t="shared" si="6"/>
        <v>320</v>
      </c>
      <c r="S14" s="10">
        <f t="shared" si="7"/>
        <v>232.29813664596273</v>
      </c>
      <c r="T14" s="10">
        <f t="shared" si="8"/>
        <v>235.52631578947367</v>
      </c>
      <c r="U14" s="24">
        <f t="shared" si="10"/>
        <v>194.11764705882351</v>
      </c>
    </row>
    <row r="15" spans="1:21" x14ac:dyDescent="0.2">
      <c r="A15" s="2">
        <v>16</v>
      </c>
      <c r="B15" s="2" t="s">
        <v>1</v>
      </c>
      <c r="C15" s="2">
        <v>4.5</v>
      </c>
      <c r="D15" s="2">
        <v>5.7</v>
      </c>
      <c r="E15" s="2">
        <v>18.7</v>
      </c>
      <c r="F15" s="2">
        <v>40.299999999999997</v>
      </c>
      <c r="G15" s="15">
        <v>45738</v>
      </c>
      <c r="H15" s="15">
        <v>45747</v>
      </c>
      <c r="I15" s="15">
        <v>45797</v>
      </c>
      <c r="J15" s="15">
        <v>45899</v>
      </c>
      <c r="K15" s="2">
        <f t="shared" si="0"/>
        <v>9</v>
      </c>
      <c r="L15" s="2">
        <f t="shared" si="1"/>
        <v>59</v>
      </c>
      <c r="M15" s="2">
        <f t="shared" si="2"/>
        <v>50</v>
      </c>
      <c r="N15" s="2">
        <f t="shared" si="3"/>
        <v>161</v>
      </c>
      <c r="O15" s="2">
        <f t="shared" si="4"/>
        <v>152</v>
      </c>
      <c r="P15" s="2">
        <f t="shared" si="9"/>
        <v>102</v>
      </c>
      <c r="Q15" s="10">
        <f t="shared" si="5"/>
        <v>133.33333333333337</v>
      </c>
      <c r="R15" s="10">
        <f t="shared" si="6"/>
        <v>260</v>
      </c>
      <c r="S15" s="10">
        <f t="shared" si="7"/>
        <v>222.36024844720495</v>
      </c>
      <c r="T15" s="10">
        <f t="shared" si="8"/>
        <v>227.63157894736838</v>
      </c>
      <c r="U15" s="24">
        <f t="shared" si="10"/>
        <v>211.7647058823529</v>
      </c>
    </row>
    <row r="16" spans="1:21" x14ac:dyDescent="0.2">
      <c r="A16" s="2">
        <v>31</v>
      </c>
      <c r="B16" s="2" t="s">
        <v>1</v>
      </c>
      <c r="C16" s="2">
        <v>4.2</v>
      </c>
      <c r="D16" s="2">
        <v>5.7</v>
      </c>
      <c r="E16" s="2">
        <v>22</v>
      </c>
      <c r="F16" s="2">
        <v>40.1</v>
      </c>
      <c r="G16" s="15">
        <v>45736</v>
      </c>
      <c r="H16" s="15">
        <v>45747</v>
      </c>
      <c r="I16" s="15">
        <v>45797</v>
      </c>
      <c r="J16" s="15">
        <v>45899</v>
      </c>
      <c r="K16" s="2">
        <f t="shared" si="0"/>
        <v>11</v>
      </c>
      <c r="L16" s="2">
        <f t="shared" si="1"/>
        <v>61</v>
      </c>
      <c r="M16" s="2">
        <f t="shared" si="2"/>
        <v>50</v>
      </c>
      <c r="N16" s="2">
        <f t="shared" si="3"/>
        <v>163</v>
      </c>
      <c r="O16" s="2">
        <f t="shared" si="4"/>
        <v>152</v>
      </c>
      <c r="P16" s="2">
        <f t="shared" si="9"/>
        <v>102</v>
      </c>
      <c r="Q16" s="10">
        <f t="shared" si="5"/>
        <v>136.36363636363635</v>
      </c>
      <c r="R16" s="10">
        <f t="shared" si="6"/>
        <v>326</v>
      </c>
      <c r="S16" s="10">
        <f t="shared" si="7"/>
        <v>220.24539877300612</v>
      </c>
      <c r="T16" s="10">
        <f t="shared" si="8"/>
        <v>226.31578947368419</v>
      </c>
      <c r="U16" s="24">
        <f t="shared" si="10"/>
        <v>177.45098039215688</v>
      </c>
    </row>
    <row r="17" spans="1:21" x14ac:dyDescent="0.2">
      <c r="A17" s="2">
        <v>18</v>
      </c>
      <c r="B17" s="2" t="s">
        <v>1</v>
      </c>
      <c r="C17" s="2">
        <v>4.7</v>
      </c>
      <c r="D17" s="2">
        <v>6.5</v>
      </c>
      <c r="E17" s="2">
        <v>20.7</v>
      </c>
      <c r="F17" s="2">
        <v>39.5</v>
      </c>
      <c r="G17" s="15">
        <v>45739</v>
      </c>
      <c r="H17" s="15">
        <v>45747</v>
      </c>
      <c r="I17" s="15">
        <v>45797</v>
      </c>
      <c r="J17" s="15">
        <v>45899</v>
      </c>
      <c r="K17" s="2">
        <f t="shared" si="0"/>
        <v>8</v>
      </c>
      <c r="L17" s="2">
        <f t="shared" si="1"/>
        <v>58</v>
      </c>
      <c r="M17" s="2">
        <f t="shared" si="2"/>
        <v>50</v>
      </c>
      <c r="N17" s="2">
        <f t="shared" si="3"/>
        <v>160</v>
      </c>
      <c r="O17" s="2">
        <f t="shared" si="4"/>
        <v>152</v>
      </c>
      <c r="P17" s="2">
        <f t="shared" si="9"/>
        <v>102</v>
      </c>
      <c r="Q17" s="10">
        <f t="shared" si="5"/>
        <v>224.99999999999997</v>
      </c>
      <c r="R17" s="10">
        <f t="shared" si="6"/>
        <v>284</v>
      </c>
      <c r="S17" s="10">
        <f t="shared" si="7"/>
        <v>217.49999999999997</v>
      </c>
      <c r="T17" s="10">
        <f t="shared" si="8"/>
        <v>217.10526315789474</v>
      </c>
      <c r="U17" s="24">
        <f t="shared" si="10"/>
        <v>184.31372549019608</v>
      </c>
    </row>
    <row r="18" spans="1:21" x14ac:dyDescent="0.2">
      <c r="A18" s="2">
        <v>19</v>
      </c>
      <c r="B18" s="2" t="s">
        <v>1</v>
      </c>
      <c r="C18" s="2">
        <v>4.5</v>
      </c>
      <c r="D18" s="2">
        <v>5.6</v>
      </c>
      <c r="E18" s="2">
        <v>19.7</v>
      </c>
      <c r="F18" s="2">
        <v>41.9</v>
      </c>
      <c r="G18" s="15">
        <v>45739</v>
      </c>
      <c r="H18" s="15">
        <v>45747</v>
      </c>
      <c r="I18" s="15">
        <v>45797</v>
      </c>
      <c r="J18" s="15">
        <v>45899</v>
      </c>
      <c r="K18" s="2">
        <f t="shared" si="0"/>
        <v>8</v>
      </c>
      <c r="L18" s="2">
        <f t="shared" si="1"/>
        <v>58</v>
      </c>
      <c r="M18" s="2">
        <f t="shared" si="2"/>
        <v>50</v>
      </c>
      <c r="N18" s="2">
        <f t="shared" si="3"/>
        <v>160</v>
      </c>
      <c r="O18" s="2">
        <f t="shared" si="4"/>
        <v>152</v>
      </c>
      <c r="P18" s="2">
        <f t="shared" si="9"/>
        <v>102</v>
      </c>
      <c r="Q18" s="10">
        <f t="shared" si="5"/>
        <v>137.49999999999994</v>
      </c>
      <c r="R18" s="10">
        <f t="shared" si="6"/>
        <v>282</v>
      </c>
      <c r="S18" s="10">
        <f t="shared" si="7"/>
        <v>233.74999999999997</v>
      </c>
      <c r="T18" s="10">
        <f t="shared" si="8"/>
        <v>238.81578947368419</v>
      </c>
      <c r="U18" s="24">
        <f t="shared" si="10"/>
        <v>217.64705882352942</v>
      </c>
    </row>
    <row r="19" spans="1:21" x14ac:dyDescent="0.2">
      <c r="A19" s="2">
        <v>20</v>
      </c>
      <c r="B19" s="2" t="s">
        <v>1</v>
      </c>
      <c r="C19" s="2">
        <v>4.8</v>
      </c>
      <c r="D19" s="2">
        <v>6.1</v>
      </c>
      <c r="E19" s="2">
        <v>21.8</v>
      </c>
      <c r="F19" s="2">
        <v>45.9</v>
      </c>
      <c r="G19" s="15">
        <v>45739</v>
      </c>
      <c r="H19" s="15">
        <v>45747</v>
      </c>
      <c r="I19" s="15">
        <v>45797</v>
      </c>
      <c r="J19" s="15">
        <v>45899</v>
      </c>
      <c r="K19" s="2">
        <f t="shared" si="0"/>
        <v>8</v>
      </c>
      <c r="L19" s="2">
        <f t="shared" si="1"/>
        <v>58</v>
      </c>
      <c r="M19" s="2">
        <f t="shared" si="2"/>
        <v>50</v>
      </c>
      <c r="N19" s="2">
        <f t="shared" si="3"/>
        <v>160</v>
      </c>
      <c r="O19" s="2">
        <f t="shared" si="4"/>
        <v>152</v>
      </c>
      <c r="P19" s="2">
        <f t="shared" si="9"/>
        <v>102</v>
      </c>
      <c r="Q19" s="10">
        <f t="shared" si="5"/>
        <v>162.49999999999997</v>
      </c>
      <c r="R19" s="10">
        <f t="shared" si="6"/>
        <v>314</v>
      </c>
      <c r="S19" s="10">
        <f t="shared" si="7"/>
        <v>256.875</v>
      </c>
      <c r="T19" s="10">
        <f t="shared" si="8"/>
        <v>261.84210526315786</v>
      </c>
      <c r="U19" s="24">
        <f t="shared" si="10"/>
        <v>236.27450980392155</v>
      </c>
    </row>
    <row r="20" spans="1:21" x14ac:dyDescent="0.2">
      <c r="A20" s="2">
        <v>21</v>
      </c>
      <c r="B20" s="2" t="s">
        <v>1</v>
      </c>
      <c r="C20" s="2">
        <v>5.3</v>
      </c>
      <c r="D20" s="2">
        <v>6.9</v>
      </c>
      <c r="E20" s="2">
        <v>24</v>
      </c>
      <c r="F20" s="2">
        <v>47.5</v>
      </c>
      <c r="G20" s="15">
        <v>45740</v>
      </c>
      <c r="H20" s="15">
        <v>45747</v>
      </c>
      <c r="I20" s="15">
        <v>45797</v>
      </c>
      <c r="J20" s="15">
        <v>45899</v>
      </c>
      <c r="K20" s="2">
        <f t="shared" si="0"/>
        <v>7</v>
      </c>
      <c r="L20" s="2">
        <f t="shared" si="1"/>
        <v>57</v>
      </c>
      <c r="M20" s="2">
        <f t="shared" si="2"/>
        <v>50</v>
      </c>
      <c r="N20" s="2">
        <f t="shared" si="3"/>
        <v>159</v>
      </c>
      <c r="O20" s="2">
        <f t="shared" si="4"/>
        <v>152</v>
      </c>
      <c r="P20" s="2">
        <f t="shared" si="9"/>
        <v>102</v>
      </c>
      <c r="Q20" s="10">
        <f t="shared" si="5"/>
        <v>228.57142857142864</v>
      </c>
      <c r="R20" s="10">
        <f t="shared" si="6"/>
        <v>342</v>
      </c>
      <c r="S20" s="10">
        <f t="shared" si="7"/>
        <v>265.40880503144655</v>
      </c>
      <c r="T20" s="10">
        <f t="shared" si="8"/>
        <v>267.10526315789474</v>
      </c>
      <c r="U20" s="24">
        <f t="shared" si="10"/>
        <v>230.39215686274508</v>
      </c>
    </row>
    <row r="21" spans="1:21" x14ac:dyDescent="0.2">
      <c r="A21" s="2">
        <v>22</v>
      </c>
      <c r="B21" s="2" t="s">
        <v>1</v>
      </c>
      <c r="C21" s="2">
        <v>4.5</v>
      </c>
      <c r="D21" s="2">
        <v>6</v>
      </c>
      <c r="E21" s="2">
        <v>21.4</v>
      </c>
      <c r="F21" s="2">
        <v>46.2</v>
      </c>
      <c r="G21" s="15">
        <v>45740</v>
      </c>
      <c r="H21" s="15">
        <v>45747</v>
      </c>
      <c r="I21" s="15">
        <v>45797</v>
      </c>
      <c r="J21" s="15">
        <v>45899</v>
      </c>
      <c r="K21" s="2">
        <f t="shared" si="0"/>
        <v>7</v>
      </c>
      <c r="L21" s="2">
        <f t="shared" si="1"/>
        <v>57</v>
      </c>
      <c r="M21" s="2">
        <f t="shared" si="2"/>
        <v>50</v>
      </c>
      <c r="N21" s="2">
        <f t="shared" si="3"/>
        <v>159</v>
      </c>
      <c r="O21" s="2">
        <f t="shared" si="4"/>
        <v>152</v>
      </c>
      <c r="P21" s="2">
        <f t="shared" si="9"/>
        <v>102</v>
      </c>
      <c r="Q21" s="10">
        <f t="shared" si="5"/>
        <v>214.28571428571428</v>
      </c>
      <c r="R21" s="10">
        <f t="shared" si="6"/>
        <v>308</v>
      </c>
      <c r="S21" s="10">
        <f t="shared" si="7"/>
        <v>262.2641509433962</v>
      </c>
      <c r="T21" s="10">
        <f t="shared" si="8"/>
        <v>264.47368421052636</v>
      </c>
      <c r="U21" s="24">
        <f t="shared" si="10"/>
        <v>243.13725490196083</v>
      </c>
    </row>
    <row r="22" spans="1:21" x14ac:dyDescent="0.2">
      <c r="A22" s="2">
        <v>1</v>
      </c>
      <c r="B22" s="2" t="s">
        <v>4</v>
      </c>
      <c r="C22" s="2">
        <v>4.5</v>
      </c>
      <c r="D22" s="2">
        <v>6.5</v>
      </c>
      <c r="E22" s="2">
        <v>19.5</v>
      </c>
      <c r="F22" s="2">
        <v>40.5</v>
      </c>
      <c r="G22" s="15">
        <v>45735</v>
      </c>
      <c r="H22" s="15">
        <v>45747</v>
      </c>
      <c r="I22" s="15">
        <v>45797</v>
      </c>
      <c r="J22" s="15">
        <v>45899</v>
      </c>
      <c r="K22" s="2">
        <f t="shared" si="0"/>
        <v>12</v>
      </c>
      <c r="L22" s="2">
        <f t="shared" si="1"/>
        <v>62</v>
      </c>
      <c r="M22" s="2">
        <f t="shared" si="2"/>
        <v>50</v>
      </c>
      <c r="N22" s="2">
        <f t="shared" si="3"/>
        <v>164</v>
      </c>
      <c r="O22" s="2">
        <f t="shared" si="4"/>
        <v>152</v>
      </c>
      <c r="P22" s="2">
        <f t="shared" si="9"/>
        <v>102</v>
      </c>
      <c r="Q22" s="10">
        <f t="shared" si="5"/>
        <v>166.66666666666666</v>
      </c>
      <c r="R22" s="10">
        <f t="shared" si="6"/>
        <v>260</v>
      </c>
      <c r="S22" s="10">
        <f t="shared" si="7"/>
        <v>219.51219512195121</v>
      </c>
      <c r="T22" s="10">
        <f t="shared" si="8"/>
        <v>223.68421052631578</v>
      </c>
      <c r="U22" s="24">
        <f t="shared" si="10"/>
        <v>205.88235294117646</v>
      </c>
    </row>
    <row r="23" spans="1:21" x14ac:dyDescent="0.2">
      <c r="A23" s="2">
        <v>2</v>
      </c>
      <c r="B23" s="2" t="s">
        <v>4</v>
      </c>
      <c r="C23" s="3">
        <v>4</v>
      </c>
      <c r="D23" s="2">
        <v>6.9</v>
      </c>
      <c r="E23" s="2">
        <v>22.5</v>
      </c>
      <c r="F23" s="2">
        <v>42.4</v>
      </c>
      <c r="G23" s="15">
        <v>45736</v>
      </c>
      <c r="H23" s="15">
        <v>45747</v>
      </c>
      <c r="I23" s="15">
        <v>45797</v>
      </c>
      <c r="J23" s="15">
        <v>45899</v>
      </c>
      <c r="K23" s="2">
        <f t="shared" si="0"/>
        <v>11</v>
      </c>
      <c r="L23" s="2">
        <f t="shared" si="1"/>
        <v>61</v>
      </c>
      <c r="M23" s="2">
        <f t="shared" si="2"/>
        <v>50</v>
      </c>
      <c r="N23" s="2">
        <f t="shared" si="3"/>
        <v>163</v>
      </c>
      <c r="O23" s="2">
        <f t="shared" si="4"/>
        <v>152</v>
      </c>
      <c r="P23" s="2">
        <f t="shared" si="9"/>
        <v>102</v>
      </c>
      <c r="Q23" s="10">
        <f t="shared" si="5"/>
        <v>263.63636363636368</v>
      </c>
      <c r="R23" s="10">
        <f t="shared" si="6"/>
        <v>312</v>
      </c>
      <c r="S23" s="10">
        <f t="shared" si="7"/>
        <v>235.58282208588957</v>
      </c>
      <c r="T23" s="10">
        <f t="shared" si="8"/>
        <v>233.55263157894737</v>
      </c>
      <c r="U23" s="24">
        <f t="shared" si="10"/>
        <v>195.09803921568624</v>
      </c>
    </row>
    <row r="24" spans="1:21" x14ac:dyDescent="0.2">
      <c r="A24" s="2">
        <v>3</v>
      </c>
      <c r="B24" s="2" t="s">
        <v>4</v>
      </c>
      <c r="C24" s="2">
        <v>4.5999999999999996</v>
      </c>
      <c r="D24" s="2">
        <v>7.9</v>
      </c>
      <c r="E24" s="2">
        <v>20.9</v>
      </c>
      <c r="F24" s="2">
        <v>40.4</v>
      </c>
      <c r="G24" s="15">
        <v>45736</v>
      </c>
      <c r="H24" s="15">
        <v>45747</v>
      </c>
      <c r="I24" s="15">
        <v>45797</v>
      </c>
      <c r="J24" s="15">
        <v>45899</v>
      </c>
      <c r="K24" s="2">
        <f t="shared" si="0"/>
        <v>11</v>
      </c>
      <c r="L24" s="2">
        <f t="shared" si="1"/>
        <v>61</v>
      </c>
      <c r="M24" s="2">
        <f t="shared" si="2"/>
        <v>50</v>
      </c>
      <c r="N24" s="2">
        <f t="shared" si="3"/>
        <v>163</v>
      </c>
      <c r="O24" s="2">
        <f t="shared" si="4"/>
        <v>152</v>
      </c>
      <c r="P24" s="2">
        <f t="shared" si="9"/>
        <v>102</v>
      </c>
      <c r="Q24" s="10">
        <f t="shared" si="5"/>
        <v>300.00000000000006</v>
      </c>
      <c r="R24" s="10">
        <f t="shared" si="6"/>
        <v>259.99999999999994</v>
      </c>
      <c r="S24" s="10">
        <f t="shared" si="7"/>
        <v>219.63190184049077</v>
      </c>
      <c r="T24" s="10">
        <f t="shared" si="8"/>
        <v>213.81578947368422</v>
      </c>
      <c r="U24" s="24">
        <f t="shared" si="10"/>
        <v>191.17647058823528</v>
      </c>
    </row>
    <row r="25" spans="1:21" x14ac:dyDescent="0.2">
      <c r="A25" s="2">
        <v>4</v>
      </c>
      <c r="B25" s="2" t="s">
        <v>4</v>
      </c>
      <c r="C25" s="2">
        <v>4.5999999999999996</v>
      </c>
      <c r="D25" s="2">
        <v>6.4</v>
      </c>
      <c r="E25" s="2">
        <v>17.5</v>
      </c>
      <c r="F25" s="2">
        <v>37.1</v>
      </c>
      <c r="G25" s="15">
        <v>45731</v>
      </c>
      <c r="H25" s="15">
        <v>45747</v>
      </c>
      <c r="I25" s="15">
        <v>45797</v>
      </c>
      <c r="J25" s="15">
        <v>45899</v>
      </c>
      <c r="K25" s="2">
        <f t="shared" si="0"/>
        <v>16</v>
      </c>
      <c r="L25" s="2">
        <f t="shared" si="1"/>
        <v>66</v>
      </c>
      <c r="M25" s="2">
        <f t="shared" si="2"/>
        <v>50</v>
      </c>
      <c r="N25" s="2">
        <f t="shared" si="3"/>
        <v>168</v>
      </c>
      <c r="O25" s="2">
        <f t="shared" si="4"/>
        <v>152</v>
      </c>
      <c r="P25" s="2">
        <f t="shared" si="9"/>
        <v>102</v>
      </c>
      <c r="Q25" s="10">
        <f t="shared" si="5"/>
        <v>112.50000000000004</v>
      </c>
      <c r="R25" s="10">
        <f t="shared" si="6"/>
        <v>222</v>
      </c>
      <c r="S25" s="10">
        <f t="shared" si="7"/>
        <v>193.45238095238096</v>
      </c>
      <c r="T25" s="10">
        <f t="shared" si="8"/>
        <v>201.97368421052633</v>
      </c>
      <c r="U25" s="24">
        <f t="shared" si="10"/>
        <v>192.15686274509804</v>
      </c>
    </row>
    <row r="26" spans="1:21" x14ac:dyDescent="0.2">
      <c r="A26" s="2">
        <v>5</v>
      </c>
      <c r="B26" s="2" t="s">
        <v>4</v>
      </c>
      <c r="C26" s="2">
        <v>4.2</v>
      </c>
      <c r="D26" s="2">
        <v>6.9</v>
      </c>
      <c r="E26" s="2">
        <v>20.8</v>
      </c>
      <c r="F26" s="2">
        <v>40.799999999999997</v>
      </c>
      <c r="G26" s="15">
        <v>45740</v>
      </c>
      <c r="H26" s="15">
        <v>45747</v>
      </c>
      <c r="I26" s="15">
        <v>45797</v>
      </c>
      <c r="J26" s="15">
        <v>45899</v>
      </c>
      <c r="K26" s="2">
        <f t="shared" si="0"/>
        <v>7</v>
      </c>
      <c r="L26" s="2">
        <f t="shared" si="1"/>
        <v>57</v>
      </c>
      <c r="M26" s="2">
        <f t="shared" si="2"/>
        <v>50</v>
      </c>
      <c r="N26" s="2">
        <f t="shared" si="3"/>
        <v>159</v>
      </c>
      <c r="O26" s="2">
        <f t="shared" si="4"/>
        <v>152</v>
      </c>
      <c r="P26" s="2">
        <f t="shared" si="9"/>
        <v>102</v>
      </c>
      <c r="Q26" s="10">
        <f t="shared" si="5"/>
        <v>385.71428571428572</v>
      </c>
      <c r="R26" s="10">
        <f t="shared" si="6"/>
        <v>278</v>
      </c>
      <c r="S26" s="10">
        <f t="shared" si="7"/>
        <v>230.188679245283</v>
      </c>
      <c r="T26" s="10">
        <f t="shared" si="8"/>
        <v>223.02631578947367</v>
      </c>
      <c r="U26" s="24">
        <f t="shared" si="10"/>
        <v>196.07843137254898</v>
      </c>
    </row>
    <row r="27" spans="1:21" x14ac:dyDescent="0.2">
      <c r="A27" s="2">
        <v>6</v>
      </c>
      <c r="B27" s="2" t="s">
        <v>4</v>
      </c>
      <c r="C27" s="2">
        <v>4.2</v>
      </c>
      <c r="D27" s="2">
        <v>7.6</v>
      </c>
      <c r="E27" s="2">
        <v>21.9</v>
      </c>
      <c r="F27" s="2">
        <v>40.1</v>
      </c>
      <c r="G27" s="15">
        <v>45734</v>
      </c>
      <c r="H27" s="15">
        <v>45747</v>
      </c>
      <c r="I27" s="15">
        <v>45797</v>
      </c>
      <c r="J27" s="15">
        <v>45899</v>
      </c>
      <c r="K27" s="2">
        <f t="shared" si="0"/>
        <v>13</v>
      </c>
      <c r="L27" s="2">
        <f t="shared" si="1"/>
        <v>63</v>
      </c>
      <c r="M27" s="2">
        <f t="shared" si="2"/>
        <v>50</v>
      </c>
      <c r="N27" s="2">
        <f t="shared" si="3"/>
        <v>165</v>
      </c>
      <c r="O27" s="2">
        <f t="shared" si="4"/>
        <v>152</v>
      </c>
      <c r="P27" s="2">
        <f t="shared" si="9"/>
        <v>102</v>
      </c>
      <c r="Q27" s="10">
        <f t="shared" si="5"/>
        <v>261.53846153846149</v>
      </c>
      <c r="R27" s="10">
        <f t="shared" si="6"/>
        <v>286</v>
      </c>
      <c r="S27" s="10">
        <f t="shared" si="7"/>
        <v>217.57575757575756</v>
      </c>
      <c r="T27" s="10">
        <f t="shared" si="8"/>
        <v>213.81578947368422</v>
      </c>
      <c r="U27" s="24">
        <f t="shared" si="10"/>
        <v>178.43137254901964</v>
      </c>
    </row>
    <row r="28" spans="1:21" x14ac:dyDescent="0.2">
      <c r="A28" s="2">
        <v>7</v>
      </c>
      <c r="B28" s="2" t="s">
        <v>4</v>
      </c>
      <c r="C28" s="2">
        <v>5</v>
      </c>
      <c r="D28" s="2">
        <v>6.9</v>
      </c>
      <c r="E28" s="2">
        <v>20.6</v>
      </c>
      <c r="F28" s="2">
        <v>41.2</v>
      </c>
      <c r="G28" s="15">
        <v>45736</v>
      </c>
      <c r="H28" s="15">
        <v>45747</v>
      </c>
      <c r="I28" s="15">
        <v>45797</v>
      </c>
      <c r="J28" s="15">
        <v>45899</v>
      </c>
      <c r="K28" s="2">
        <f t="shared" si="0"/>
        <v>11</v>
      </c>
      <c r="L28" s="2">
        <f t="shared" si="1"/>
        <v>61</v>
      </c>
      <c r="M28" s="2">
        <f t="shared" si="2"/>
        <v>50</v>
      </c>
      <c r="N28" s="2">
        <f t="shared" si="3"/>
        <v>163</v>
      </c>
      <c r="O28" s="2">
        <f t="shared" si="4"/>
        <v>152</v>
      </c>
      <c r="P28" s="2">
        <f t="shared" si="9"/>
        <v>102</v>
      </c>
      <c r="Q28" s="10">
        <f t="shared" si="5"/>
        <v>172.72727272727275</v>
      </c>
      <c r="R28" s="10">
        <f t="shared" si="6"/>
        <v>274</v>
      </c>
      <c r="S28" s="10">
        <f t="shared" si="7"/>
        <v>222.08588957055218</v>
      </c>
      <c r="T28" s="10">
        <f t="shared" si="8"/>
        <v>225.65789473684214</v>
      </c>
      <c r="U28" s="24">
        <f t="shared" si="10"/>
        <v>201.9607843137255</v>
      </c>
    </row>
    <row r="29" spans="1:21" x14ac:dyDescent="0.2">
      <c r="A29" s="2">
        <v>8</v>
      </c>
      <c r="B29" s="2" t="s">
        <v>4</v>
      </c>
      <c r="C29" s="2">
        <v>4.4000000000000004</v>
      </c>
      <c r="D29" s="3" t="s">
        <v>2</v>
      </c>
      <c r="E29" s="3">
        <v>21</v>
      </c>
      <c r="F29" s="3">
        <v>38.799999999999997</v>
      </c>
      <c r="G29" s="15">
        <v>45734</v>
      </c>
      <c r="H29" s="15">
        <v>45747</v>
      </c>
      <c r="I29" s="15">
        <v>45797</v>
      </c>
      <c r="J29" s="15">
        <v>45899</v>
      </c>
      <c r="K29" s="2">
        <f t="shared" si="0"/>
        <v>13</v>
      </c>
      <c r="L29" s="2">
        <f t="shared" si="1"/>
        <v>63</v>
      </c>
      <c r="M29" s="2">
        <f t="shared" si="2"/>
        <v>50</v>
      </c>
      <c r="N29" s="2">
        <f t="shared" si="3"/>
        <v>165</v>
      </c>
      <c r="O29" s="2">
        <f t="shared" si="4"/>
        <v>152</v>
      </c>
      <c r="P29" s="2">
        <f t="shared" si="9"/>
        <v>102</v>
      </c>
      <c r="Q29" s="10">
        <f t="shared" si="5"/>
        <v>276.92307692307691</v>
      </c>
      <c r="R29" s="10">
        <f t="shared" si="6"/>
        <v>260</v>
      </c>
      <c r="S29" s="10">
        <f t="shared" si="7"/>
        <v>208.48484848484847</v>
      </c>
      <c r="T29" s="10">
        <f t="shared" si="8"/>
        <v>202.63157894736841</v>
      </c>
      <c r="U29" s="24">
        <f t="shared" si="10"/>
        <v>174.50980392156859</v>
      </c>
    </row>
    <row r="30" spans="1:21" x14ac:dyDescent="0.2">
      <c r="A30" s="2">
        <v>21</v>
      </c>
      <c r="B30" s="2" t="s">
        <v>4</v>
      </c>
      <c r="C30" s="2">
        <v>4.5</v>
      </c>
      <c r="D30" s="2">
        <v>6.7</v>
      </c>
      <c r="E30" s="2">
        <v>21.1</v>
      </c>
      <c r="F30" s="2">
        <v>41.1</v>
      </c>
      <c r="G30" s="15">
        <v>45732</v>
      </c>
      <c r="H30" s="15">
        <v>45747</v>
      </c>
      <c r="I30" s="15">
        <v>45797</v>
      </c>
      <c r="J30" s="15">
        <v>45899</v>
      </c>
      <c r="K30" s="2">
        <f t="shared" si="0"/>
        <v>15</v>
      </c>
      <c r="L30" s="2">
        <f t="shared" si="1"/>
        <v>65</v>
      </c>
      <c r="M30" s="2">
        <f t="shared" si="2"/>
        <v>50</v>
      </c>
      <c r="N30" s="2">
        <f t="shared" si="3"/>
        <v>167</v>
      </c>
      <c r="O30" s="2">
        <f t="shared" si="4"/>
        <v>152</v>
      </c>
      <c r="P30" s="2">
        <f t="shared" si="9"/>
        <v>102</v>
      </c>
      <c r="Q30" s="10">
        <f t="shared" si="5"/>
        <v>146.66666666666666</v>
      </c>
      <c r="R30" s="10">
        <f t="shared" si="6"/>
        <v>288.00000000000006</v>
      </c>
      <c r="S30" s="10">
        <f t="shared" si="7"/>
        <v>219.16167664670661</v>
      </c>
      <c r="T30" s="10">
        <f t="shared" si="8"/>
        <v>226.31578947368419</v>
      </c>
      <c r="U30" s="24">
        <f t="shared" si="10"/>
        <v>196.07843137254901</v>
      </c>
    </row>
    <row r="31" spans="1:21" x14ac:dyDescent="0.2">
      <c r="A31" s="2">
        <v>10</v>
      </c>
      <c r="B31" s="2" t="s">
        <v>4</v>
      </c>
      <c r="C31" s="2">
        <v>4.5999999999999996</v>
      </c>
      <c r="D31" s="2">
        <v>6.8</v>
      </c>
      <c r="E31" s="2">
        <v>19.899999999999999</v>
      </c>
      <c r="F31" s="2">
        <v>40.1</v>
      </c>
      <c r="G31" s="15">
        <v>45740</v>
      </c>
      <c r="H31" s="15">
        <v>45747</v>
      </c>
      <c r="I31" s="15">
        <v>45797</v>
      </c>
      <c r="J31" s="15">
        <v>45899</v>
      </c>
      <c r="K31" s="2">
        <f t="shared" si="0"/>
        <v>7</v>
      </c>
      <c r="L31" s="2">
        <f t="shared" si="1"/>
        <v>57</v>
      </c>
      <c r="M31" s="2">
        <f t="shared" si="2"/>
        <v>50</v>
      </c>
      <c r="N31" s="2">
        <f t="shared" si="3"/>
        <v>159</v>
      </c>
      <c r="O31" s="2">
        <f t="shared" si="4"/>
        <v>152</v>
      </c>
      <c r="P31" s="2">
        <f t="shared" si="9"/>
        <v>102</v>
      </c>
      <c r="Q31" s="10">
        <f t="shared" si="5"/>
        <v>314.28571428571433</v>
      </c>
      <c r="R31" s="10">
        <f t="shared" si="6"/>
        <v>261.99999999999994</v>
      </c>
      <c r="S31" s="10">
        <f t="shared" si="7"/>
        <v>223.27044025157232</v>
      </c>
      <c r="T31" s="10">
        <f t="shared" si="8"/>
        <v>219.07894736842107</v>
      </c>
      <c r="U31" s="24">
        <f t="shared" si="10"/>
        <v>198.03921568627453</v>
      </c>
    </row>
    <row r="32" spans="1:21" x14ac:dyDescent="0.2">
      <c r="A32" s="2">
        <v>11</v>
      </c>
      <c r="B32" s="2" t="s">
        <v>4</v>
      </c>
      <c r="C32" s="2">
        <v>4.4000000000000004</v>
      </c>
      <c r="D32" s="2">
        <v>7.4</v>
      </c>
      <c r="E32" s="2">
        <v>22.5</v>
      </c>
      <c r="F32" s="2">
        <v>41.7</v>
      </c>
      <c r="G32" s="15">
        <v>45734</v>
      </c>
      <c r="H32" s="15">
        <v>45747</v>
      </c>
      <c r="I32" s="15">
        <v>45797</v>
      </c>
      <c r="J32" s="15">
        <v>45899</v>
      </c>
      <c r="K32" s="2">
        <f t="shared" si="0"/>
        <v>13</v>
      </c>
      <c r="L32" s="2">
        <f t="shared" si="1"/>
        <v>63</v>
      </c>
      <c r="M32" s="2">
        <f t="shared" si="2"/>
        <v>50</v>
      </c>
      <c r="N32" s="2">
        <f t="shared" si="3"/>
        <v>165</v>
      </c>
      <c r="O32" s="2">
        <f t="shared" si="4"/>
        <v>152</v>
      </c>
      <c r="P32" s="2">
        <f t="shared" si="9"/>
        <v>102</v>
      </c>
      <c r="Q32" s="10">
        <f t="shared" si="5"/>
        <v>230.76923076923077</v>
      </c>
      <c r="R32" s="10">
        <f t="shared" si="6"/>
        <v>302</v>
      </c>
      <c r="S32" s="10">
        <f t="shared" si="7"/>
        <v>226.06060606060606</v>
      </c>
      <c r="T32" s="10">
        <f t="shared" si="8"/>
        <v>225.65789473684214</v>
      </c>
      <c r="U32" s="24">
        <f t="shared" si="10"/>
        <v>188.23529411764707</v>
      </c>
    </row>
    <row r="33" spans="1:21" x14ac:dyDescent="0.2">
      <c r="A33" s="2">
        <v>12</v>
      </c>
      <c r="B33" s="2" t="s">
        <v>4</v>
      </c>
      <c r="C33" s="2">
        <v>4.5</v>
      </c>
      <c r="D33" s="2">
        <v>7.1</v>
      </c>
      <c r="E33" s="2">
        <v>20.399999999999999</v>
      </c>
      <c r="F33" s="2">
        <v>40.200000000000003</v>
      </c>
      <c r="G33" s="15">
        <v>45738</v>
      </c>
      <c r="H33" s="15">
        <v>45747</v>
      </c>
      <c r="I33" s="15">
        <v>45797</v>
      </c>
      <c r="J33" s="15">
        <v>45899</v>
      </c>
      <c r="K33" s="2">
        <f t="shared" si="0"/>
        <v>9</v>
      </c>
      <c r="L33" s="2">
        <f t="shared" si="1"/>
        <v>59</v>
      </c>
      <c r="M33" s="2">
        <f t="shared" si="2"/>
        <v>50</v>
      </c>
      <c r="N33" s="2">
        <f t="shared" si="3"/>
        <v>161</v>
      </c>
      <c r="O33" s="2">
        <f t="shared" si="4"/>
        <v>152</v>
      </c>
      <c r="P33" s="2">
        <f t="shared" si="9"/>
        <v>102</v>
      </c>
      <c r="Q33" s="10">
        <f t="shared" si="5"/>
        <v>288.88888888888886</v>
      </c>
      <c r="R33" s="10">
        <f t="shared" si="6"/>
        <v>265.99999999999994</v>
      </c>
      <c r="S33" s="10">
        <f t="shared" si="7"/>
        <v>221.73913043478262</v>
      </c>
      <c r="T33" s="10">
        <f t="shared" si="8"/>
        <v>217.76315789473685</v>
      </c>
      <c r="U33" s="24">
        <f t="shared" si="10"/>
        <v>194.11764705882356</v>
      </c>
    </row>
    <row r="34" spans="1:21" x14ac:dyDescent="0.2">
      <c r="A34" s="2">
        <v>13</v>
      </c>
      <c r="B34" s="2" t="s">
        <v>4</v>
      </c>
      <c r="C34" s="2">
        <v>5.3</v>
      </c>
      <c r="D34" s="2">
        <v>7.7</v>
      </c>
      <c r="E34" s="2">
        <v>21.5</v>
      </c>
      <c r="F34" s="2">
        <v>41</v>
      </c>
      <c r="G34" s="15">
        <v>45737</v>
      </c>
      <c r="H34" s="15">
        <v>45747</v>
      </c>
      <c r="I34" s="15">
        <v>45797</v>
      </c>
      <c r="J34" s="15">
        <v>45899</v>
      </c>
      <c r="K34" s="2">
        <f t="shared" si="0"/>
        <v>10</v>
      </c>
      <c r="L34" s="2">
        <f t="shared" si="1"/>
        <v>60</v>
      </c>
      <c r="M34" s="2">
        <f t="shared" si="2"/>
        <v>50</v>
      </c>
      <c r="N34" s="2">
        <f t="shared" si="3"/>
        <v>162</v>
      </c>
      <c r="O34" s="2">
        <f t="shared" si="4"/>
        <v>152</v>
      </c>
      <c r="P34" s="2">
        <f t="shared" si="9"/>
        <v>102</v>
      </c>
      <c r="Q34" s="10">
        <f t="shared" si="5"/>
        <v>240.00000000000006</v>
      </c>
      <c r="R34" s="10">
        <f t="shared" si="6"/>
        <v>276</v>
      </c>
      <c r="S34" s="10">
        <f t="shared" si="7"/>
        <v>220.37037037037038</v>
      </c>
      <c r="T34" s="10">
        <f t="shared" si="8"/>
        <v>219.07894736842104</v>
      </c>
      <c r="U34" s="24">
        <f t="shared" si="10"/>
        <v>191.17647058823528</v>
      </c>
    </row>
    <row r="35" spans="1:21" x14ac:dyDescent="0.2">
      <c r="A35" s="2">
        <v>14</v>
      </c>
      <c r="B35" s="2" t="s">
        <v>4</v>
      </c>
      <c r="C35" s="2">
        <v>4.7</v>
      </c>
      <c r="D35" s="2">
        <v>6.7</v>
      </c>
      <c r="E35" s="2">
        <v>21.2</v>
      </c>
      <c r="F35" s="2">
        <v>42.2</v>
      </c>
      <c r="G35" s="15">
        <v>45739</v>
      </c>
      <c r="H35" s="15">
        <v>45747</v>
      </c>
      <c r="I35" s="15">
        <v>45797</v>
      </c>
      <c r="J35" s="15">
        <v>45899</v>
      </c>
      <c r="K35" s="2">
        <f t="shared" si="0"/>
        <v>8</v>
      </c>
      <c r="L35" s="2">
        <f t="shared" si="1"/>
        <v>58</v>
      </c>
      <c r="M35" s="2">
        <f t="shared" si="2"/>
        <v>50</v>
      </c>
      <c r="N35" s="2">
        <f t="shared" si="3"/>
        <v>160</v>
      </c>
      <c r="O35" s="2">
        <f t="shared" si="4"/>
        <v>152</v>
      </c>
      <c r="P35" s="2">
        <f t="shared" si="9"/>
        <v>102</v>
      </c>
      <c r="Q35" s="10">
        <f t="shared" si="5"/>
        <v>250</v>
      </c>
      <c r="R35" s="10">
        <f t="shared" si="6"/>
        <v>290</v>
      </c>
      <c r="S35" s="10">
        <f t="shared" si="7"/>
        <v>234.375</v>
      </c>
      <c r="T35" s="10">
        <f t="shared" si="8"/>
        <v>233.55263157894737</v>
      </c>
      <c r="U35" s="24">
        <f t="shared" si="10"/>
        <v>205.88235294117652</v>
      </c>
    </row>
    <row r="36" spans="1:21" x14ac:dyDescent="0.2">
      <c r="A36" s="2">
        <v>15</v>
      </c>
      <c r="B36" s="2" t="s">
        <v>4</v>
      </c>
      <c r="C36" s="2">
        <v>4</v>
      </c>
      <c r="D36" s="3" t="s">
        <v>3</v>
      </c>
      <c r="E36" s="3">
        <v>16.3</v>
      </c>
      <c r="F36" s="3">
        <v>38</v>
      </c>
      <c r="G36" s="15">
        <v>45737</v>
      </c>
      <c r="H36" s="15">
        <v>45747</v>
      </c>
      <c r="I36" s="15">
        <v>45797</v>
      </c>
      <c r="J36" s="15">
        <v>45899</v>
      </c>
      <c r="K36" s="2">
        <f t="shared" si="0"/>
        <v>10</v>
      </c>
      <c r="L36" s="2">
        <f t="shared" si="1"/>
        <v>60</v>
      </c>
      <c r="M36" s="2">
        <f t="shared" si="2"/>
        <v>50</v>
      </c>
      <c r="N36" s="2">
        <f t="shared" si="3"/>
        <v>162</v>
      </c>
      <c r="O36" s="2">
        <f t="shared" si="4"/>
        <v>152</v>
      </c>
      <c r="P36" s="2">
        <f t="shared" si="9"/>
        <v>102</v>
      </c>
      <c r="Q36" s="10">
        <f t="shared" si="5"/>
        <v>100</v>
      </c>
      <c r="R36" s="10">
        <f t="shared" si="6"/>
        <v>226</v>
      </c>
      <c r="S36" s="10">
        <f t="shared" si="7"/>
        <v>209.87654320987653</v>
      </c>
      <c r="T36" s="10">
        <f t="shared" si="8"/>
        <v>217.10526315789474</v>
      </c>
      <c r="U36" s="24">
        <f t="shared" si="10"/>
        <v>212.74509803921569</v>
      </c>
    </row>
    <row r="37" spans="1:21" x14ac:dyDescent="0.2">
      <c r="A37" s="2">
        <v>16</v>
      </c>
      <c r="B37" s="2" t="s">
        <v>4</v>
      </c>
      <c r="C37" s="2">
        <v>4.5999999999999996</v>
      </c>
      <c r="D37" s="2">
        <v>5.8</v>
      </c>
      <c r="E37" s="2">
        <v>16.8</v>
      </c>
      <c r="F37" s="2">
        <v>35.9</v>
      </c>
      <c r="G37" s="15">
        <v>45739</v>
      </c>
      <c r="H37" s="15">
        <v>45747</v>
      </c>
      <c r="I37" s="15">
        <v>45797</v>
      </c>
      <c r="J37" s="15">
        <v>45899</v>
      </c>
      <c r="K37" s="2">
        <f t="shared" si="0"/>
        <v>8</v>
      </c>
      <c r="L37" s="2">
        <f t="shared" si="1"/>
        <v>58</v>
      </c>
      <c r="M37" s="2">
        <f t="shared" si="2"/>
        <v>50</v>
      </c>
      <c r="N37" s="2">
        <f t="shared" si="3"/>
        <v>160</v>
      </c>
      <c r="O37" s="2">
        <f t="shared" si="4"/>
        <v>152</v>
      </c>
      <c r="P37" s="2">
        <f t="shared" si="9"/>
        <v>102</v>
      </c>
      <c r="Q37" s="10">
        <f t="shared" si="5"/>
        <v>150.00000000000003</v>
      </c>
      <c r="R37" s="10">
        <f t="shared" si="6"/>
        <v>220</v>
      </c>
      <c r="S37" s="10">
        <f t="shared" si="7"/>
        <v>195.625</v>
      </c>
      <c r="T37" s="10">
        <f t="shared" si="8"/>
        <v>198.02631578947367</v>
      </c>
      <c r="U37" s="24">
        <f t="shared" si="10"/>
        <v>187.25490196078428</v>
      </c>
    </row>
    <row r="38" spans="1:21" x14ac:dyDescent="0.2">
      <c r="A38" s="2">
        <v>17</v>
      </c>
      <c r="B38" s="2" t="s">
        <v>4</v>
      </c>
      <c r="C38" s="2">
        <v>4.5</v>
      </c>
      <c r="D38" s="2">
        <v>5.8</v>
      </c>
      <c r="E38" s="2">
        <v>18.600000000000001</v>
      </c>
      <c r="F38" s="2">
        <v>37.6</v>
      </c>
      <c r="G38" s="15">
        <v>45738</v>
      </c>
      <c r="H38" s="15">
        <v>45747</v>
      </c>
      <c r="I38" s="15">
        <v>45797</v>
      </c>
      <c r="J38" s="15">
        <v>45899</v>
      </c>
      <c r="K38" s="2">
        <f t="shared" si="0"/>
        <v>9</v>
      </c>
      <c r="L38" s="2">
        <f t="shared" si="1"/>
        <v>59</v>
      </c>
      <c r="M38" s="2">
        <f t="shared" si="2"/>
        <v>50</v>
      </c>
      <c r="N38" s="2">
        <f t="shared" si="3"/>
        <v>161</v>
      </c>
      <c r="O38" s="2">
        <f t="shared" si="4"/>
        <v>152</v>
      </c>
      <c r="P38" s="2">
        <f t="shared" si="9"/>
        <v>102</v>
      </c>
      <c r="Q38" s="10">
        <f t="shared" si="5"/>
        <v>144.44444444444443</v>
      </c>
      <c r="R38" s="10">
        <f t="shared" si="6"/>
        <v>256</v>
      </c>
      <c r="S38" s="10">
        <f t="shared" si="7"/>
        <v>205.59006211180125</v>
      </c>
      <c r="T38" s="10">
        <f t="shared" si="8"/>
        <v>209.21052631578948</v>
      </c>
      <c r="U38" s="24">
        <f t="shared" si="10"/>
        <v>186.27450980392157</v>
      </c>
    </row>
    <row r="39" spans="1:21" x14ac:dyDescent="0.2">
      <c r="A39" s="2">
        <v>18</v>
      </c>
      <c r="B39" s="2" t="s">
        <v>4</v>
      </c>
      <c r="C39" s="2">
        <v>4.4000000000000004</v>
      </c>
      <c r="D39" s="2">
        <v>6.4</v>
      </c>
      <c r="E39" s="2">
        <v>19.899999999999999</v>
      </c>
      <c r="F39" s="2">
        <v>38</v>
      </c>
      <c r="G39" s="15">
        <v>45737</v>
      </c>
      <c r="H39" s="15">
        <v>45747</v>
      </c>
      <c r="I39" s="15">
        <v>45797</v>
      </c>
      <c r="J39" s="15">
        <v>45899</v>
      </c>
      <c r="K39" s="2">
        <f t="shared" si="0"/>
        <v>10</v>
      </c>
      <c r="L39" s="2">
        <f t="shared" si="1"/>
        <v>60</v>
      </c>
      <c r="M39" s="2">
        <f t="shared" si="2"/>
        <v>50</v>
      </c>
      <c r="N39" s="2">
        <f t="shared" si="3"/>
        <v>162</v>
      </c>
      <c r="O39" s="2">
        <f t="shared" si="4"/>
        <v>152</v>
      </c>
      <c r="P39" s="2">
        <f t="shared" si="9"/>
        <v>102</v>
      </c>
      <c r="Q39" s="10">
        <f t="shared" si="5"/>
        <v>200</v>
      </c>
      <c r="R39" s="10">
        <f t="shared" si="6"/>
        <v>269.99999999999994</v>
      </c>
      <c r="S39" s="10">
        <f t="shared" si="7"/>
        <v>207.40740740740742</v>
      </c>
      <c r="T39" s="10">
        <f t="shared" si="8"/>
        <v>207.89473684210526</v>
      </c>
      <c r="U39" s="24">
        <f t="shared" si="10"/>
        <v>177.45098039215688</v>
      </c>
    </row>
    <row r="40" spans="1:21" x14ac:dyDescent="0.2">
      <c r="A40" s="2">
        <v>19</v>
      </c>
      <c r="B40" s="2" t="s">
        <v>4</v>
      </c>
      <c r="C40" s="2">
        <v>5.4</v>
      </c>
      <c r="D40" s="2">
        <v>9.1999999999999993</v>
      </c>
      <c r="E40" s="2">
        <v>22.6</v>
      </c>
      <c r="F40" s="2">
        <v>40</v>
      </c>
      <c r="G40" s="15">
        <v>45736</v>
      </c>
      <c r="H40" s="15">
        <v>45747</v>
      </c>
      <c r="I40" s="15">
        <v>45797</v>
      </c>
      <c r="J40" s="15">
        <v>45899</v>
      </c>
      <c r="K40" s="2">
        <f t="shared" si="0"/>
        <v>11</v>
      </c>
      <c r="L40" s="2">
        <f t="shared" si="1"/>
        <v>61</v>
      </c>
      <c r="M40" s="2">
        <f t="shared" si="2"/>
        <v>50</v>
      </c>
      <c r="N40" s="2">
        <f t="shared" si="3"/>
        <v>163</v>
      </c>
      <c r="O40" s="2">
        <f t="shared" si="4"/>
        <v>152</v>
      </c>
      <c r="P40" s="2">
        <f t="shared" si="9"/>
        <v>102</v>
      </c>
      <c r="Q40" s="10">
        <f t="shared" si="5"/>
        <v>345.45454545454533</v>
      </c>
      <c r="R40" s="10">
        <f t="shared" si="6"/>
        <v>268</v>
      </c>
      <c r="S40" s="10">
        <f t="shared" si="7"/>
        <v>212.26993865030676</v>
      </c>
      <c r="T40" s="10">
        <f t="shared" si="8"/>
        <v>202.63157894736841</v>
      </c>
      <c r="U40" s="24">
        <f t="shared" si="10"/>
        <v>170.58823529411762</v>
      </c>
    </row>
    <row r="41" spans="1:21" x14ac:dyDescent="0.2">
      <c r="A41" s="2">
        <v>20</v>
      </c>
      <c r="B41" s="2" t="s">
        <v>4</v>
      </c>
      <c r="C41" s="2">
        <v>4.7</v>
      </c>
      <c r="D41" s="2">
        <v>5.7</v>
      </c>
      <c r="E41" s="2">
        <v>19.8</v>
      </c>
      <c r="F41" s="2">
        <v>37.299999999999997</v>
      </c>
      <c r="G41" s="15">
        <v>45739</v>
      </c>
      <c r="H41" s="15">
        <v>45747</v>
      </c>
      <c r="I41" s="15">
        <v>45797</v>
      </c>
      <c r="J41" s="15">
        <v>45899</v>
      </c>
      <c r="K41" s="2">
        <f t="shared" si="0"/>
        <v>8</v>
      </c>
      <c r="L41" s="2">
        <f t="shared" si="1"/>
        <v>58</v>
      </c>
      <c r="M41" s="2">
        <f t="shared" si="2"/>
        <v>50</v>
      </c>
      <c r="N41" s="2">
        <f t="shared" si="3"/>
        <v>160</v>
      </c>
      <c r="O41" s="2">
        <f t="shared" si="4"/>
        <v>152</v>
      </c>
      <c r="P41" s="2">
        <f t="shared" si="9"/>
        <v>102</v>
      </c>
      <c r="Q41" s="10">
        <f t="shared" si="5"/>
        <v>125</v>
      </c>
      <c r="R41" s="10">
        <f t="shared" si="6"/>
        <v>282</v>
      </c>
      <c r="S41" s="10">
        <f t="shared" si="7"/>
        <v>203.74999999999997</v>
      </c>
      <c r="T41" s="10">
        <f t="shared" si="8"/>
        <v>207.89473684210523</v>
      </c>
      <c r="U41" s="24">
        <f t="shared" si="10"/>
        <v>171.56862745098036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F91D-17F3-804E-927B-F007224F039B}">
  <dimension ref="A1:X17"/>
  <sheetViews>
    <sheetView topLeftCell="O1" workbookViewId="0">
      <selection activeCell="W17" sqref="W17"/>
    </sheetView>
  </sheetViews>
  <sheetFormatPr baseColWidth="10" defaultRowHeight="16" x14ac:dyDescent="0.2"/>
  <cols>
    <col min="3" max="3" width="19.33203125" customWidth="1"/>
    <col min="4" max="4" width="20.6640625" customWidth="1"/>
    <col min="5" max="5" width="0.1640625" hidden="1" customWidth="1"/>
    <col min="6" max="6" width="14.33203125" customWidth="1"/>
    <col min="10" max="10" width="0" hidden="1" customWidth="1"/>
    <col min="14" max="14" width="16" customWidth="1"/>
    <col min="20" max="20" width="20.6640625" customWidth="1"/>
    <col min="21" max="21" width="24.83203125" customWidth="1"/>
    <col min="22" max="22" width="22.1640625" customWidth="1"/>
    <col min="23" max="23" width="17.6640625" customWidth="1"/>
    <col min="24" max="24" width="23.33203125" customWidth="1"/>
  </cols>
  <sheetData>
    <row r="1" spans="1:24" s="28" customFormat="1" ht="37" customHeight="1" x14ac:dyDescent="0.2">
      <c r="A1" s="25" t="s">
        <v>9</v>
      </c>
      <c r="B1" s="26" t="s">
        <v>18</v>
      </c>
      <c r="C1" s="26" t="s">
        <v>19</v>
      </c>
      <c r="D1" s="26" t="s">
        <v>20</v>
      </c>
      <c r="E1" s="27" t="s">
        <v>21</v>
      </c>
      <c r="F1" s="26" t="s">
        <v>22</v>
      </c>
      <c r="G1" s="26" t="s">
        <v>23</v>
      </c>
      <c r="H1" s="26" t="s">
        <v>24</v>
      </c>
      <c r="I1" s="26" t="s">
        <v>25</v>
      </c>
      <c r="J1" s="27" t="s">
        <v>26</v>
      </c>
      <c r="K1" s="26" t="s">
        <v>27</v>
      </c>
      <c r="L1" s="26" t="s">
        <v>28</v>
      </c>
      <c r="M1" s="26" t="s">
        <v>29</v>
      </c>
      <c r="N1" s="26" t="s">
        <v>30</v>
      </c>
      <c r="O1" s="26" t="s">
        <v>31</v>
      </c>
      <c r="P1" s="26" t="s">
        <v>32</v>
      </c>
      <c r="Q1" s="26" t="s">
        <v>33</v>
      </c>
      <c r="R1" s="26" t="s">
        <v>430</v>
      </c>
      <c r="S1" s="26" t="s">
        <v>34</v>
      </c>
      <c r="T1" s="26" t="s">
        <v>432</v>
      </c>
      <c r="U1" s="26" t="s">
        <v>434</v>
      </c>
      <c r="V1" s="26" t="s">
        <v>35</v>
      </c>
      <c r="W1" s="26" t="s">
        <v>428</v>
      </c>
      <c r="X1" s="26" t="s">
        <v>36</v>
      </c>
    </row>
    <row r="2" spans="1:24" ht="18" x14ac:dyDescent="0.2">
      <c r="A2" s="4">
        <v>21</v>
      </c>
      <c r="B2" s="2" t="s">
        <v>1</v>
      </c>
      <c r="C2" s="2" t="s">
        <v>37</v>
      </c>
      <c r="D2" s="5">
        <v>47.5</v>
      </c>
      <c r="E2" s="6">
        <v>23</v>
      </c>
      <c r="F2" s="7">
        <v>0.45</v>
      </c>
      <c r="G2" s="8">
        <v>0.25</v>
      </c>
      <c r="H2" s="8">
        <v>1.95</v>
      </c>
      <c r="I2" s="9">
        <f>IFERROR(E2-F2-G2,"")</f>
        <v>22.3</v>
      </c>
      <c r="J2" s="6">
        <f t="shared" ref="J2:J17" si="0">IFERROR(E2/D2*100,"")</f>
        <v>48.421052631578945</v>
      </c>
      <c r="K2" s="10">
        <f t="shared" ref="K2:K17" si="1">IFERROR(I2/D2*100,"")</f>
        <v>46.94736842105263</v>
      </c>
      <c r="L2" s="11">
        <v>2</v>
      </c>
      <c r="M2" s="11">
        <v>4.2</v>
      </c>
      <c r="N2" s="7">
        <v>1.7</v>
      </c>
      <c r="O2" s="7">
        <v>1.3</v>
      </c>
      <c r="P2" s="7">
        <v>1.2</v>
      </c>
      <c r="Q2" s="7">
        <v>1</v>
      </c>
      <c r="R2" s="2">
        <v>15.5</v>
      </c>
      <c r="S2" s="11">
        <v>4.55</v>
      </c>
      <c r="T2" s="10">
        <f>IFERROR(R2/S2,"")</f>
        <v>3.4065934065934069</v>
      </c>
      <c r="U2" s="10">
        <f>IFERROR(R2/I2*100,"")</f>
        <v>69.506726457399111</v>
      </c>
      <c r="V2" s="10">
        <f t="shared" ref="V2:V17" si="2">IFERROR(S2/I2*100,"")</f>
        <v>20.403587443946186</v>
      </c>
      <c r="W2" s="10">
        <f>IFERROR(H2/I2*100,"")</f>
        <v>8.7443946188340789</v>
      </c>
      <c r="X2" s="10">
        <f>IFERROR(U2+V2+W2,"")</f>
        <v>98.654708520179369</v>
      </c>
    </row>
    <row r="3" spans="1:24" ht="18" x14ac:dyDescent="0.2">
      <c r="A3" s="4">
        <v>4</v>
      </c>
      <c r="B3" s="2" t="s">
        <v>1</v>
      </c>
      <c r="C3" s="2" t="s">
        <v>37</v>
      </c>
      <c r="D3" s="5">
        <v>46.5</v>
      </c>
      <c r="E3" s="6">
        <v>22</v>
      </c>
      <c r="F3" s="7">
        <v>0.41</v>
      </c>
      <c r="G3" s="8">
        <v>0.4</v>
      </c>
      <c r="H3" s="8">
        <v>2</v>
      </c>
      <c r="I3" s="9">
        <f t="shared" ref="I3:I17" si="3">IFERROR(E3-F3-G3,"")</f>
        <v>21.19</v>
      </c>
      <c r="J3" s="6">
        <f t="shared" si="0"/>
        <v>47.311827956989248</v>
      </c>
      <c r="K3" s="10">
        <f t="shared" si="1"/>
        <v>45.569892473118287</v>
      </c>
      <c r="L3" s="11">
        <v>1.9</v>
      </c>
      <c r="M3" s="11">
        <v>4.2</v>
      </c>
      <c r="N3" s="7">
        <v>1.7</v>
      </c>
      <c r="O3" s="7">
        <v>1.1000000000000001</v>
      </c>
      <c r="P3" s="7">
        <v>1.1000000000000001</v>
      </c>
      <c r="Q3" s="7">
        <v>0.9</v>
      </c>
      <c r="R3" s="2">
        <v>14.3</v>
      </c>
      <c r="S3" s="11">
        <v>4.55</v>
      </c>
      <c r="T3" s="10">
        <f t="shared" ref="T3:T17" si="4">IFERROR(R3/S3,"")</f>
        <v>3.1428571428571432</v>
      </c>
      <c r="U3" s="10">
        <f t="shared" ref="U3:U17" si="5">IFERROR(R3/I3*100,"")</f>
        <v>67.484662576687114</v>
      </c>
      <c r="V3" s="10">
        <f t="shared" si="2"/>
        <v>21.472392638036808</v>
      </c>
      <c r="W3" s="10">
        <f t="shared" ref="W3:W17" si="6">IFERROR(H3/I3*100,"")</f>
        <v>9.4384143463898056</v>
      </c>
      <c r="X3" s="10">
        <f t="shared" ref="X3:X17" si="7">IFERROR(U3+V3+W3,"")</f>
        <v>98.395469561113728</v>
      </c>
    </row>
    <row r="4" spans="1:24" ht="18" x14ac:dyDescent="0.2">
      <c r="A4" s="4">
        <v>18</v>
      </c>
      <c r="B4" s="2" t="s">
        <v>1</v>
      </c>
      <c r="C4" s="2" t="s">
        <v>38</v>
      </c>
      <c r="D4" s="5">
        <v>39.5</v>
      </c>
      <c r="E4" s="6">
        <v>17.7</v>
      </c>
      <c r="F4" s="7">
        <v>0.31</v>
      </c>
      <c r="G4" s="8">
        <v>0.3</v>
      </c>
      <c r="H4" s="8">
        <v>1.45</v>
      </c>
      <c r="I4" s="9">
        <f t="shared" si="3"/>
        <v>17.09</v>
      </c>
      <c r="J4" s="6">
        <f t="shared" si="0"/>
        <v>44.810126582278478</v>
      </c>
      <c r="K4" s="10">
        <f t="shared" si="1"/>
        <v>43.265822784810126</v>
      </c>
      <c r="L4" s="11">
        <v>2</v>
      </c>
      <c r="M4" s="11">
        <v>3.6</v>
      </c>
      <c r="N4" s="7">
        <v>1.4</v>
      </c>
      <c r="O4" s="7">
        <v>1.2</v>
      </c>
      <c r="P4" s="7">
        <v>0.9</v>
      </c>
      <c r="Q4" s="7">
        <v>0.9</v>
      </c>
      <c r="R4" s="2">
        <v>10.8</v>
      </c>
      <c r="S4" s="11">
        <v>4.25</v>
      </c>
      <c r="T4" s="10">
        <f t="shared" si="4"/>
        <v>2.5411764705882356</v>
      </c>
      <c r="U4" s="10">
        <f t="shared" si="5"/>
        <v>63.194850789935643</v>
      </c>
      <c r="V4" s="10">
        <f t="shared" si="2"/>
        <v>24.868344060854302</v>
      </c>
      <c r="W4" s="10">
        <f t="shared" si="6"/>
        <v>8.4844938560561722</v>
      </c>
      <c r="X4" s="10">
        <f t="shared" si="7"/>
        <v>96.547688706846117</v>
      </c>
    </row>
    <row r="5" spans="1:24" ht="18" x14ac:dyDescent="0.2">
      <c r="A5" s="4">
        <v>7</v>
      </c>
      <c r="B5" s="2" t="s">
        <v>1</v>
      </c>
      <c r="C5" s="2" t="s">
        <v>38</v>
      </c>
      <c r="D5" s="5">
        <v>39.6</v>
      </c>
      <c r="E5" s="6">
        <v>17.600000000000001</v>
      </c>
      <c r="F5" s="7">
        <v>0.35</v>
      </c>
      <c r="G5" s="8">
        <v>0.2</v>
      </c>
      <c r="H5" s="8">
        <v>1.5</v>
      </c>
      <c r="I5" s="9">
        <f t="shared" si="3"/>
        <v>17.05</v>
      </c>
      <c r="J5" s="6">
        <f t="shared" si="0"/>
        <v>44.44444444444445</v>
      </c>
      <c r="K5" s="10">
        <f t="shared" si="1"/>
        <v>43.055555555555557</v>
      </c>
      <c r="L5" s="11">
        <v>1.8</v>
      </c>
      <c r="M5" s="11">
        <v>3.4</v>
      </c>
      <c r="N5" s="7">
        <v>1.6</v>
      </c>
      <c r="O5" s="7">
        <v>1</v>
      </c>
      <c r="P5" s="7">
        <v>0.9</v>
      </c>
      <c r="Q5" s="7">
        <v>0.8</v>
      </c>
      <c r="R5" s="2">
        <v>11.1</v>
      </c>
      <c r="S5" s="11">
        <v>3.95</v>
      </c>
      <c r="T5" s="10">
        <f t="shared" si="4"/>
        <v>2.8101265822784809</v>
      </c>
      <c r="U5" s="10">
        <f t="shared" si="5"/>
        <v>65.102639296187675</v>
      </c>
      <c r="V5" s="10">
        <f t="shared" si="2"/>
        <v>23.167155425219939</v>
      </c>
      <c r="W5" s="10">
        <f t="shared" si="6"/>
        <v>8.7976539589442808</v>
      </c>
      <c r="X5" s="10">
        <f t="shared" si="7"/>
        <v>97.067448680351887</v>
      </c>
    </row>
    <row r="6" spans="1:24" ht="18" x14ac:dyDescent="0.2">
      <c r="A6" s="4">
        <v>2</v>
      </c>
      <c r="B6" s="2" t="s">
        <v>1</v>
      </c>
      <c r="C6" s="2" t="s">
        <v>39</v>
      </c>
      <c r="D6" s="5">
        <v>43.8</v>
      </c>
      <c r="E6" s="6">
        <v>20.399999999999999</v>
      </c>
      <c r="F6" s="7">
        <v>0.45</v>
      </c>
      <c r="G6" s="8">
        <v>0.4</v>
      </c>
      <c r="H6" s="8">
        <v>2.15</v>
      </c>
      <c r="I6" s="9">
        <f t="shared" si="3"/>
        <v>19.55</v>
      </c>
      <c r="J6" s="6">
        <f t="shared" si="0"/>
        <v>46.575342465753423</v>
      </c>
      <c r="K6" s="10">
        <f t="shared" si="1"/>
        <v>44.634703196347033</v>
      </c>
      <c r="L6" s="11">
        <v>2</v>
      </c>
      <c r="M6" s="11">
        <v>4.2</v>
      </c>
      <c r="N6" s="7">
        <v>1.7</v>
      </c>
      <c r="O6" s="7">
        <v>1.1000000000000001</v>
      </c>
      <c r="P6" s="7">
        <v>1</v>
      </c>
      <c r="Q6" s="7">
        <v>0.9</v>
      </c>
      <c r="R6" s="2">
        <v>12.8</v>
      </c>
      <c r="S6" s="11">
        <v>4.3</v>
      </c>
      <c r="T6" s="10">
        <f t="shared" si="4"/>
        <v>2.976744186046512</v>
      </c>
      <c r="U6" s="10">
        <f t="shared" si="5"/>
        <v>65.473145780051155</v>
      </c>
      <c r="V6" s="10">
        <f t="shared" si="2"/>
        <v>21.994884910485933</v>
      </c>
      <c r="W6" s="10">
        <f t="shared" si="6"/>
        <v>10.997442455242966</v>
      </c>
      <c r="X6" s="10">
        <f t="shared" si="7"/>
        <v>98.465473145780052</v>
      </c>
    </row>
    <row r="7" spans="1:24" ht="18" x14ac:dyDescent="0.2">
      <c r="A7" s="4">
        <v>13</v>
      </c>
      <c r="B7" s="2" t="s">
        <v>1</v>
      </c>
      <c r="C7" s="2" t="s">
        <v>39</v>
      </c>
      <c r="D7" s="5">
        <v>43.4</v>
      </c>
      <c r="E7" s="6">
        <v>20.3</v>
      </c>
      <c r="F7" s="7">
        <v>0.41</v>
      </c>
      <c r="G7" s="8">
        <v>0.35</v>
      </c>
      <c r="H7" s="8">
        <v>1.5</v>
      </c>
      <c r="I7" s="9">
        <f t="shared" si="3"/>
        <v>19.54</v>
      </c>
      <c r="J7" s="6">
        <f t="shared" si="0"/>
        <v>46.774193548387103</v>
      </c>
      <c r="K7" s="10">
        <f t="shared" si="1"/>
        <v>45.023041474654377</v>
      </c>
      <c r="L7" s="11">
        <v>2</v>
      </c>
      <c r="M7" s="11">
        <v>3.8</v>
      </c>
      <c r="N7" s="7">
        <v>1.6</v>
      </c>
      <c r="O7" s="7">
        <v>1.1000000000000001</v>
      </c>
      <c r="P7" s="7">
        <v>0.7</v>
      </c>
      <c r="Q7" s="7">
        <v>0.9</v>
      </c>
      <c r="R7" s="2">
        <v>13</v>
      </c>
      <c r="S7" s="11">
        <v>4.75</v>
      </c>
      <c r="T7" s="10">
        <f t="shared" si="4"/>
        <v>2.736842105263158</v>
      </c>
      <c r="U7" s="10">
        <f t="shared" si="5"/>
        <v>66.530194472876161</v>
      </c>
      <c r="V7" s="10">
        <f t="shared" si="2"/>
        <v>24.309109518935518</v>
      </c>
      <c r="W7" s="10">
        <f t="shared" si="6"/>
        <v>7.6765609007164795</v>
      </c>
      <c r="X7" s="10">
        <f t="shared" si="7"/>
        <v>98.515864892528157</v>
      </c>
    </row>
    <row r="8" spans="1:24" ht="18" x14ac:dyDescent="0.2">
      <c r="A8" s="4">
        <v>14</v>
      </c>
      <c r="B8" s="2" t="s">
        <v>1</v>
      </c>
      <c r="C8" s="2" t="s">
        <v>39</v>
      </c>
      <c r="D8" s="5">
        <v>42.9</v>
      </c>
      <c r="E8" s="6">
        <v>20.3</v>
      </c>
      <c r="F8" s="7">
        <v>0.35</v>
      </c>
      <c r="G8" s="8">
        <v>0.3</v>
      </c>
      <c r="H8" s="8">
        <v>1.6</v>
      </c>
      <c r="I8" s="9">
        <f t="shared" si="3"/>
        <v>19.649999999999999</v>
      </c>
      <c r="J8" s="6">
        <f t="shared" si="0"/>
        <v>47.319347319347322</v>
      </c>
      <c r="K8" s="10">
        <f t="shared" si="1"/>
        <v>45.8041958041958</v>
      </c>
      <c r="L8" s="11">
        <v>2.2000000000000002</v>
      </c>
      <c r="M8" s="11">
        <v>4</v>
      </c>
      <c r="N8" s="7">
        <v>1.6</v>
      </c>
      <c r="O8" s="7">
        <v>1.1000000000000001</v>
      </c>
      <c r="P8" s="7">
        <v>0.9</v>
      </c>
      <c r="Q8" s="7">
        <v>0.9</v>
      </c>
      <c r="R8" s="2">
        <v>13.1</v>
      </c>
      <c r="S8" s="11">
        <v>4.45</v>
      </c>
      <c r="T8" s="10">
        <f t="shared" si="4"/>
        <v>2.9438202247191008</v>
      </c>
      <c r="U8" s="10">
        <f t="shared" si="5"/>
        <v>66.666666666666671</v>
      </c>
      <c r="V8" s="10">
        <f t="shared" si="2"/>
        <v>22.646310432569976</v>
      </c>
      <c r="W8" s="10">
        <f t="shared" si="6"/>
        <v>8.1424936386768447</v>
      </c>
      <c r="X8" s="10">
        <f>IFERROR(U8+V8+W8,"")</f>
        <v>97.455470737913487</v>
      </c>
    </row>
    <row r="9" spans="1:24" ht="18" x14ac:dyDescent="0.2">
      <c r="A9" s="4">
        <v>19</v>
      </c>
      <c r="B9" s="2" t="s">
        <v>1</v>
      </c>
      <c r="C9" s="2" t="s">
        <v>39</v>
      </c>
      <c r="D9" s="5">
        <v>41.9</v>
      </c>
      <c r="E9" s="6">
        <v>19.5</v>
      </c>
      <c r="F9" s="7">
        <v>0.41</v>
      </c>
      <c r="G9" s="8">
        <v>0.25</v>
      </c>
      <c r="H9" s="8">
        <v>1.35</v>
      </c>
      <c r="I9" s="9">
        <f t="shared" si="3"/>
        <v>18.84</v>
      </c>
      <c r="J9" s="6">
        <f t="shared" si="0"/>
        <v>46.539379474940333</v>
      </c>
      <c r="K9" s="10">
        <f t="shared" si="1"/>
        <v>44.964200477326969</v>
      </c>
      <c r="L9" s="11">
        <v>1.8</v>
      </c>
      <c r="M9" s="11">
        <v>4.4000000000000004</v>
      </c>
      <c r="N9" s="7">
        <v>1.5</v>
      </c>
      <c r="O9" s="7">
        <v>1.2</v>
      </c>
      <c r="P9" s="7">
        <v>0.9</v>
      </c>
      <c r="Q9" s="7">
        <v>0.9</v>
      </c>
      <c r="R9" s="2">
        <v>12.6</v>
      </c>
      <c r="S9" s="11">
        <v>4.45</v>
      </c>
      <c r="T9" s="10">
        <f t="shared" si="4"/>
        <v>2.8314606741573032</v>
      </c>
      <c r="U9" s="10">
        <f t="shared" si="5"/>
        <v>66.878980891719735</v>
      </c>
      <c r="V9" s="10">
        <f t="shared" si="2"/>
        <v>23.619957537154988</v>
      </c>
      <c r="W9" s="10">
        <f t="shared" si="6"/>
        <v>7.1656050955414026</v>
      </c>
      <c r="X9" s="10">
        <f t="shared" si="7"/>
        <v>97.664543524416132</v>
      </c>
    </row>
    <row r="10" spans="1:24" ht="18" x14ac:dyDescent="0.2">
      <c r="A10" s="4">
        <v>2</v>
      </c>
      <c r="B10" s="2" t="s">
        <v>4</v>
      </c>
      <c r="C10" s="2" t="s">
        <v>37</v>
      </c>
      <c r="D10" s="5">
        <v>42.4</v>
      </c>
      <c r="E10" s="6">
        <v>19.399999999999999</v>
      </c>
      <c r="F10" s="2">
        <v>0.45</v>
      </c>
      <c r="G10" s="10">
        <v>0.3</v>
      </c>
      <c r="H10" s="10">
        <v>1.9</v>
      </c>
      <c r="I10" s="9">
        <f t="shared" si="3"/>
        <v>18.649999999999999</v>
      </c>
      <c r="J10" s="6">
        <f t="shared" si="0"/>
        <v>45.754716981132077</v>
      </c>
      <c r="K10" s="10">
        <f t="shared" si="1"/>
        <v>43.985849056603769</v>
      </c>
      <c r="L10" s="9">
        <v>2</v>
      </c>
      <c r="M10" s="9">
        <v>4.4000000000000004</v>
      </c>
      <c r="N10" s="2">
        <v>1.3</v>
      </c>
      <c r="O10" s="2">
        <v>1.3</v>
      </c>
      <c r="P10" s="2">
        <v>0.9</v>
      </c>
      <c r="Q10" s="2">
        <v>0.9</v>
      </c>
      <c r="R10" s="2">
        <v>11.8</v>
      </c>
      <c r="S10" s="9">
        <v>4.55</v>
      </c>
      <c r="T10" s="10">
        <f t="shared" si="4"/>
        <v>2.5934065934065935</v>
      </c>
      <c r="U10" s="10">
        <f t="shared" si="5"/>
        <v>63.270777479892772</v>
      </c>
      <c r="V10" s="10">
        <f t="shared" si="2"/>
        <v>24.396782841823057</v>
      </c>
      <c r="W10" s="10">
        <f t="shared" si="6"/>
        <v>10.187667560321715</v>
      </c>
      <c r="X10" s="10">
        <f t="shared" si="7"/>
        <v>97.855227882037539</v>
      </c>
    </row>
    <row r="11" spans="1:24" ht="18" x14ac:dyDescent="0.2">
      <c r="A11" s="4">
        <v>14</v>
      </c>
      <c r="B11" s="2" t="s">
        <v>4</v>
      </c>
      <c r="C11" s="2" t="s">
        <v>37</v>
      </c>
      <c r="D11" s="5">
        <v>42.2</v>
      </c>
      <c r="E11" s="6">
        <v>19.100000000000001</v>
      </c>
      <c r="F11" s="7">
        <v>0.36</v>
      </c>
      <c r="G11" s="8">
        <v>0.25</v>
      </c>
      <c r="H11" s="8">
        <v>2.15</v>
      </c>
      <c r="I11" s="9">
        <f t="shared" si="3"/>
        <v>18.490000000000002</v>
      </c>
      <c r="J11" s="6">
        <f t="shared" si="0"/>
        <v>45.260663507109008</v>
      </c>
      <c r="K11" s="10">
        <f t="shared" si="1"/>
        <v>43.81516587677725</v>
      </c>
      <c r="L11" s="11">
        <v>1.9</v>
      </c>
      <c r="M11" s="11">
        <v>4.8</v>
      </c>
      <c r="N11" s="7">
        <v>1.6</v>
      </c>
      <c r="O11" s="7">
        <v>1.3</v>
      </c>
      <c r="P11" s="7">
        <v>0.9</v>
      </c>
      <c r="Q11" s="7">
        <v>0.8</v>
      </c>
      <c r="R11" s="2">
        <v>11.7</v>
      </c>
      <c r="S11" s="11">
        <v>4.3</v>
      </c>
      <c r="T11" s="10">
        <f t="shared" si="4"/>
        <v>2.7209302325581395</v>
      </c>
      <c r="U11" s="10">
        <f t="shared" si="5"/>
        <v>63.277447268793928</v>
      </c>
      <c r="V11" s="10">
        <f t="shared" si="2"/>
        <v>23.255813953488371</v>
      </c>
      <c r="W11" s="10">
        <f t="shared" si="6"/>
        <v>11.627906976744185</v>
      </c>
      <c r="X11" s="10">
        <f t="shared" si="7"/>
        <v>98.161168199026491</v>
      </c>
    </row>
    <row r="12" spans="1:24" ht="18" x14ac:dyDescent="0.2">
      <c r="A12" s="4">
        <v>4</v>
      </c>
      <c r="B12" s="2" t="s">
        <v>4</v>
      </c>
      <c r="C12" s="2" t="s">
        <v>38</v>
      </c>
      <c r="D12" s="5">
        <v>37.1</v>
      </c>
      <c r="E12" s="6">
        <v>16.399999999999999</v>
      </c>
      <c r="F12" s="7">
        <v>0.46</v>
      </c>
      <c r="G12" s="8">
        <v>0.25</v>
      </c>
      <c r="H12" s="8">
        <v>1.35</v>
      </c>
      <c r="I12" s="9">
        <f t="shared" si="3"/>
        <v>15.689999999999998</v>
      </c>
      <c r="J12" s="6">
        <f t="shared" si="0"/>
        <v>44.204851752021554</v>
      </c>
      <c r="K12" s="10">
        <f t="shared" si="1"/>
        <v>42.291105121293796</v>
      </c>
      <c r="L12" s="11">
        <v>1.8</v>
      </c>
      <c r="M12" s="11">
        <v>3.2</v>
      </c>
      <c r="N12" s="7">
        <v>1.3</v>
      </c>
      <c r="O12" s="7">
        <v>1.1000000000000001</v>
      </c>
      <c r="P12" s="7">
        <v>0.8</v>
      </c>
      <c r="Q12" s="7">
        <v>0.8</v>
      </c>
      <c r="R12" s="2">
        <v>10.1</v>
      </c>
      <c r="S12" s="11">
        <v>4</v>
      </c>
      <c r="T12" s="10">
        <f t="shared" si="4"/>
        <v>2.5249999999999999</v>
      </c>
      <c r="U12" s="10">
        <f t="shared" si="5"/>
        <v>64.372211599745071</v>
      </c>
      <c r="V12" s="10">
        <f t="shared" si="2"/>
        <v>25.493945188017847</v>
      </c>
      <c r="W12" s="10">
        <f t="shared" si="6"/>
        <v>8.6042065009560247</v>
      </c>
      <c r="X12" s="10">
        <f t="shared" si="7"/>
        <v>98.470363288718943</v>
      </c>
    </row>
    <row r="13" spans="1:24" ht="18" x14ac:dyDescent="0.2">
      <c r="A13" s="4">
        <v>16</v>
      </c>
      <c r="B13" s="2" t="s">
        <v>4</v>
      </c>
      <c r="C13" s="2" t="s">
        <v>38</v>
      </c>
      <c r="D13" s="5">
        <v>35.9</v>
      </c>
      <c r="E13" s="6">
        <v>16.100000000000001</v>
      </c>
      <c r="F13" s="7">
        <v>0.32</v>
      </c>
      <c r="G13" s="8">
        <v>0.2</v>
      </c>
      <c r="H13" s="8">
        <v>1.3</v>
      </c>
      <c r="I13" s="9">
        <f t="shared" si="3"/>
        <v>15.580000000000002</v>
      </c>
      <c r="J13" s="6">
        <f t="shared" si="0"/>
        <v>44.846796657381624</v>
      </c>
      <c r="K13" s="10">
        <f t="shared" si="1"/>
        <v>43.398328690807809</v>
      </c>
      <c r="L13" s="11">
        <v>1.6</v>
      </c>
      <c r="M13" s="11">
        <v>3.8</v>
      </c>
      <c r="N13" s="7">
        <v>1.4</v>
      </c>
      <c r="O13" s="7">
        <v>1</v>
      </c>
      <c r="P13" s="7">
        <v>0.9</v>
      </c>
      <c r="Q13" s="7">
        <v>0.8</v>
      </c>
      <c r="R13" s="2">
        <v>10.1</v>
      </c>
      <c r="S13" s="11">
        <v>3.85</v>
      </c>
      <c r="T13" s="10">
        <f t="shared" si="4"/>
        <v>2.6233766233766231</v>
      </c>
      <c r="U13" s="10">
        <f t="shared" si="5"/>
        <v>64.826700898587916</v>
      </c>
      <c r="V13" s="10">
        <f t="shared" si="2"/>
        <v>24.711168164313218</v>
      </c>
      <c r="W13" s="10">
        <f t="shared" si="6"/>
        <v>8.3440308087291388</v>
      </c>
      <c r="X13" s="10">
        <f t="shared" si="7"/>
        <v>97.881899871630281</v>
      </c>
    </row>
    <row r="14" spans="1:24" ht="18" x14ac:dyDescent="0.2">
      <c r="A14" s="4">
        <v>7</v>
      </c>
      <c r="B14" s="2" t="s">
        <v>4</v>
      </c>
      <c r="C14" s="2" t="s">
        <v>39</v>
      </c>
      <c r="D14" s="5">
        <v>41.2</v>
      </c>
      <c r="E14" s="6">
        <v>18.899999999999999</v>
      </c>
      <c r="F14" s="7">
        <v>0.33</v>
      </c>
      <c r="G14" s="8">
        <v>0.35</v>
      </c>
      <c r="H14" s="8">
        <v>1.65</v>
      </c>
      <c r="I14" s="9">
        <f t="shared" si="3"/>
        <v>18.22</v>
      </c>
      <c r="J14" s="6">
        <f t="shared" si="0"/>
        <v>45.873786407766978</v>
      </c>
      <c r="K14" s="10">
        <f t="shared" si="1"/>
        <v>44.22330097087378</v>
      </c>
      <c r="L14" s="11">
        <v>2</v>
      </c>
      <c r="M14" s="11">
        <v>4.4000000000000004</v>
      </c>
      <c r="N14" s="7">
        <v>1.4</v>
      </c>
      <c r="O14" s="7">
        <v>1</v>
      </c>
      <c r="P14" s="7">
        <v>1</v>
      </c>
      <c r="Q14" s="7">
        <v>0.9</v>
      </c>
      <c r="R14" s="2">
        <v>11.8</v>
      </c>
      <c r="S14" s="11">
        <v>4.2</v>
      </c>
      <c r="T14" s="10">
        <f t="shared" si="4"/>
        <v>2.8095238095238098</v>
      </c>
      <c r="U14" s="10">
        <f t="shared" si="5"/>
        <v>64.763995609220643</v>
      </c>
      <c r="V14" s="10">
        <f t="shared" si="2"/>
        <v>23.051591657519214</v>
      </c>
      <c r="W14" s="10">
        <f t="shared" si="6"/>
        <v>9.0559824368825463</v>
      </c>
      <c r="X14" s="10">
        <f t="shared" si="7"/>
        <v>96.871569703622399</v>
      </c>
    </row>
    <row r="15" spans="1:24" ht="18" x14ac:dyDescent="0.2">
      <c r="A15" s="4">
        <v>12</v>
      </c>
      <c r="B15" s="2" t="s">
        <v>4</v>
      </c>
      <c r="C15" s="2" t="s">
        <v>39</v>
      </c>
      <c r="D15" s="5">
        <v>40.200000000000003</v>
      </c>
      <c r="E15" s="6">
        <v>17.899999999999999</v>
      </c>
      <c r="F15" s="7">
        <v>0.4</v>
      </c>
      <c r="G15" s="8">
        <v>0.25</v>
      </c>
      <c r="H15" s="8">
        <v>1.5</v>
      </c>
      <c r="I15" s="9">
        <f t="shared" si="3"/>
        <v>17.25</v>
      </c>
      <c r="J15" s="6">
        <f t="shared" si="0"/>
        <v>44.52736318407959</v>
      </c>
      <c r="K15" s="10">
        <f t="shared" si="1"/>
        <v>42.910447761194028</v>
      </c>
      <c r="L15" s="11">
        <v>1.8</v>
      </c>
      <c r="M15" s="11">
        <v>4</v>
      </c>
      <c r="N15" s="7">
        <v>1.6</v>
      </c>
      <c r="O15" s="7">
        <v>1.2</v>
      </c>
      <c r="P15" s="7">
        <v>0.9</v>
      </c>
      <c r="Q15" s="7">
        <v>0.8</v>
      </c>
      <c r="R15" s="2">
        <v>11</v>
      </c>
      <c r="S15" s="11">
        <v>4.1500000000000004</v>
      </c>
      <c r="T15" s="10">
        <f t="shared" si="4"/>
        <v>2.6506024096385539</v>
      </c>
      <c r="U15" s="10">
        <f t="shared" si="5"/>
        <v>63.768115942028977</v>
      </c>
      <c r="V15" s="10">
        <f t="shared" si="2"/>
        <v>24.057971014492754</v>
      </c>
      <c r="W15" s="10">
        <f t="shared" si="6"/>
        <v>8.695652173913043</v>
      </c>
      <c r="X15" s="10">
        <f t="shared" si="7"/>
        <v>96.521739130434781</v>
      </c>
    </row>
    <row r="16" spans="1:24" ht="18" x14ac:dyDescent="0.2">
      <c r="A16" s="4">
        <v>3</v>
      </c>
      <c r="B16" s="2" t="s">
        <v>4</v>
      </c>
      <c r="C16" s="2" t="s">
        <v>39</v>
      </c>
      <c r="D16" s="5">
        <v>40.4</v>
      </c>
      <c r="E16" s="6">
        <v>19.100000000000001</v>
      </c>
      <c r="F16" s="7">
        <v>0.32</v>
      </c>
      <c r="G16" s="8">
        <v>0.2</v>
      </c>
      <c r="H16" s="8">
        <v>1.6</v>
      </c>
      <c r="I16" s="9">
        <f t="shared" si="3"/>
        <v>18.580000000000002</v>
      </c>
      <c r="J16" s="6">
        <f t="shared" si="0"/>
        <v>47.277227722772281</v>
      </c>
      <c r="K16" s="10">
        <f t="shared" si="1"/>
        <v>45.990099009900995</v>
      </c>
      <c r="L16" s="11">
        <v>1.7</v>
      </c>
      <c r="M16" s="11">
        <v>3.8</v>
      </c>
      <c r="N16" s="7">
        <v>1.5</v>
      </c>
      <c r="O16" s="7">
        <v>1.1000000000000001</v>
      </c>
      <c r="P16" s="7">
        <v>0.8</v>
      </c>
      <c r="Q16" s="7">
        <v>0.9</v>
      </c>
      <c r="R16" s="2">
        <v>12.4</v>
      </c>
      <c r="S16" s="11">
        <v>4.1500000000000004</v>
      </c>
      <c r="T16" s="10">
        <f t="shared" si="4"/>
        <v>2.9879518072289155</v>
      </c>
      <c r="U16" s="10">
        <f t="shared" si="5"/>
        <v>66.738428417653381</v>
      </c>
      <c r="V16" s="10">
        <f t="shared" si="2"/>
        <v>22.335844994617869</v>
      </c>
      <c r="W16" s="10">
        <f t="shared" si="6"/>
        <v>8.611410118406889</v>
      </c>
      <c r="X16" s="10">
        <f t="shared" si="7"/>
        <v>97.685683530678148</v>
      </c>
    </row>
    <row r="17" spans="1:24" ht="18" x14ac:dyDescent="0.2">
      <c r="A17" s="4">
        <v>1</v>
      </c>
      <c r="B17" s="2" t="s">
        <v>4</v>
      </c>
      <c r="C17" s="2" t="s">
        <v>39</v>
      </c>
      <c r="D17" s="5">
        <v>40.5</v>
      </c>
      <c r="E17" s="6">
        <v>19.100000000000001</v>
      </c>
      <c r="F17" s="7">
        <v>0.35</v>
      </c>
      <c r="G17" s="8">
        <v>0.3</v>
      </c>
      <c r="H17" s="8">
        <v>1.85</v>
      </c>
      <c r="I17" s="9">
        <f t="shared" si="3"/>
        <v>18.45</v>
      </c>
      <c r="J17" s="6">
        <f t="shared" si="0"/>
        <v>47.160493827160501</v>
      </c>
      <c r="K17" s="10">
        <f t="shared" si="1"/>
        <v>45.555555555555557</v>
      </c>
      <c r="L17" s="11">
        <v>1.7</v>
      </c>
      <c r="M17" s="11">
        <v>3.6</v>
      </c>
      <c r="N17" s="7">
        <v>1.6</v>
      </c>
      <c r="O17" s="7">
        <v>1.1000000000000001</v>
      </c>
      <c r="P17" s="7">
        <v>0.8</v>
      </c>
      <c r="Q17" s="7">
        <v>0.8</v>
      </c>
      <c r="R17" s="2">
        <v>12.1</v>
      </c>
      <c r="S17" s="11">
        <v>4.2</v>
      </c>
      <c r="T17" s="10">
        <f t="shared" si="4"/>
        <v>2.8809523809523809</v>
      </c>
      <c r="U17" s="10">
        <f t="shared" si="5"/>
        <v>65.582655826558266</v>
      </c>
      <c r="V17" s="10">
        <f t="shared" si="2"/>
        <v>22.764227642276424</v>
      </c>
      <c r="W17" s="10">
        <f t="shared" si="6"/>
        <v>10.027100271002711</v>
      </c>
      <c r="X17" s="10">
        <f t="shared" si="7"/>
        <v>98.373983739837399</v>
      </c>
    </row>
  </sheetData>
  <dataValidations count="2">
    <dataValidation type="list" allowBlank="1" showInputMessage="1" showErrorMessage="1" sqref="B2:B17" xr:uid="{9FB9D452-649E-194D-8035-4986B90127BD}">
      <formula1>"CG,EG"</formula1>
    </dataValidation>
    <dataValidation type="list" allowBlank="1" showInputMessage="1" showErrorMessage="1" sqref="C2:C17" xr:uid="{26A19D7B-EB5A-9C4E-BCEE-6519C7289B80}">
      <formula1>"Heavy,Mid,Light"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B6B40-5B6D-ED47-82E2-90CE2DB2BCF7}">
  <dimension ref="A1:AF17"/>
  <sheetViews>
    <sheetView workbookViewId="0">
      <selection activeCell="N26" sqref="N26"/>
    </sheetView>
  </sheetViews>
  <sheetFormatPr baseColWidth="10" defaultRowHeight="16" x14ac:dyDescent="0.2"/>
  <sheetData>
    <row r="1" spans="1:32" ht="30" x14ac:dyDescent="0.2">
      <c r="A1" s="12" t="s">
        <v>40</v>
      </c>
      <c r="B1" s="12" t="s">
        <v>0</v>
      </c>
      <c r="C1" s="12" t="s">
        <v>41</v>
      </c>
      <c r="D1" s="12" t="s">
        <v>42</v>
      </c>
      <c r="E1" s="12" t="s">
        <v>43</v>
      </c>
      <c r="F1" s="12" t="s">
        <v>44</v>
      </c>
      <c r="G1" s="12" t="s">
        <v>45</v>
      </c>
      <c r="H1" s="12" t="s">
        <v>46</v>
      </c>
      <c r="I1" s="12" t="s">
        <v>47</v>
      </c>
      <c r="J1" s="12" t="s">
        <v>48</v>
      </c>
      <c r="K1" s="12" t="s">
        <v>49</v>
      </c>
      <c r="L1" s="12" t="s">
        <v>50</v>
      </c>
      <c r="M1" s="12" t="s">
        <v>51</v>
      </c>
      <c r="N1" s="12" t="s">
        <v>52</v>
      </c>
      <c r="O1" s="12" t="s">
        <v>53</v>
      </c>
      <c r="P1" s="12" t="s">
        <v>54</v>
      </c>
      <c r="Q1" s="12" t="s">
        <v>55</v>
      </c>
      <c r="R1" s="12" t="s">
        <v>56</v>
      </c>
      <c r="S1" s="12" t="s">
        <v>57</v>
      </c>
      <c r="T1" s="12" t="s">
        <v>58</v>
      </c>
      <c r="U1" s="12" t="s">
        <v>59</v>
      </c>
      <c r="V1" s="12" t="s">
        <v>60</v>
      </c>
      <c r="W1" s="12" t="s">
        <v>61</v>
      </c>
      <c r="X1" s="12" t="s">
        <v>62</v>
      </c>
      <c r="Y1" s="12" t="s">
        <v>63</v>
      </c>
      <c r="Z1" s="12" t="s">
        <v>64</v>
      </c>
      <c r="AA1" s="12" t="s">
        <v>65</v>
      </c>
      <c r="AB1" s="12" t="s">
        <v>66</v>
      </c>
      <c r="AC1" s="12" t="s">
        <v>67</v>
      </c>
      <c r="AD1" s="12" t="s">
        <v>68</v>
      </c>
      <c r="AE1" s="12" t="s">
        <v>69</v>
      </c>
      <c r="AF1" s="12" t="s">
        <v>70</v>
      </c>
    </row>
    <row r="2" spans="1:32" x14ac:dyDescent="0.2">
      <c r="A2" s="2" t="s">
        <v>71</v>
      </c>
      <c r="B2" s="2" t="s">
        <v>1</v>
      </c>
      <c r="C2" s="2">
        <v>74</v>
      </c>
      <c r="D2" s="2">
        <v>19.399999999999999</v>
      </c>
      <c r="E2" s="2">
        <v>5.5</v>
      </c>
      <c r="F2" s="2">
        <v>0.96</v>
      </c>
      <c r="G2" s="2">
        <v>533</v>
      </c>
      <c r="H2" s="2">
        <v>56.8</v>
      </c>
      <c r="I2" s="2">
        <v>1.08</v>
      </c>
      <c r="J2" s="2">
        <v>2.92</v>
      </c>
      <c r="K2" s="2">
        <v>19.600000000000001</v>
      </c>
      <c r="L2" s="2">
        <v>16.600000000000001</v>
      </c>
      <c r="M2" s="2">
        <v>1.6</v>
      </c>
      <c r="N2" s="2">
        <v>0.51</v>
      </c>
      <c r="O2" s="2">
        <v>0.82</v>
      </c>
      <c r="P2" s="2">
        <v>0.8</v>
      </c>
      <c r="Q2" s="2">
        <v>0.79</v>
      </c>
      <c r="R2" s="2">
        <v>1.51</v>
      </c>
      <c r="S2" s="2">
        <v>0.88</v>
      </c>
      <c r="T2" s="2">
        <v>0.56000000000000005</v>
      </c>
      <c r="U2" s="2">
        <v>0.25</v>
      </c>
      <c r="V2" s="2">
        <v>3.12</v>
      </c>
      <c r="W2" s="2">
        <v>2.06</v>
      </c>
      <c r="X2" s="2">
        <v>0.23400000000000001</v>
      </c>
      <c r="Y2" s="2">
        <v>6.3600000000000004E-2</v>
      </c>
      <c r="Z2" s="2">
        <v>0.17</v>
      </c>
      <c r="AA2" s="2">
        <v>7.4999999999999997E-2</v>
      </c>
      <c r="AB2" s="2">
        <v>2.6729559749999998</v>
      </c>
      <c r="AC2" s="2">
        <v>7.72</v>
      </c>
      <c r="AD2" s="2">
        <v>0.46506024099999999</v>
      </c>
      <c r="AE2" s="2">
        <v>15.3</v>
      </c>
      <c r="AF2" s="2">
        <v>100</v>
      </c>
    </row>
    <row r="3" spans="1:32" x14ac:dyDescent="0.2">
      <c r="A3" s="2" t="s">
        <v>72</v>
      </c>
      <c r="B3" s="2" t="s">
        <v>1</v>
      </c>
      <c r="C3" s="2">
        <v>73.8</v>
      </c>
      <c r="D3" s="2">
        <v>19.7</v>
      </c>
      <c r="E3" s="2">
        <v>5</v>
      </c>
      <c r="F3" s="2">
        <v>1</v>
      </c>
      <c r="G3" s="2">
        <v>520</v>
      </c>
      <c r="H3" s="2">
        <v>58.8</v>
      </c>
      <c r="I3" s="2">
        <v>0.88</v>
      </c>
      <c r="J3" s="2">
        <v>2.76</v>
      </c>
      <c r="K3" s="2">
        <v>21.2</v>
      </c>
      <c r="L3" s="2">
        <v>16.600000000000001</v>
      </c>
      <c r="M3" s="2">
        <v>1.6</v>
      </c>
      <c r="N3" s="2">
        <v>0.51</v>
      </c>
      <c r="O3" s="2">
        <v>0.82</v>
      </c>
      <c r="P3" s="2">
        <v>0.82</v>
      </c>
      <c r="Q3" s="2">
        <v>0.81</v>
      </c>
      <c r="R3" s="2">
        <v>1.51</v>
      </c>
      <c r="S3" s="2">
        <v>0.88</v>
      </c>
      <c r="T3" s="2">
        <v>0.55000000000000004</v>
      </c>
      <c r="U3" s="2">
        <v>0.34</v>
      </c>
      <c r="V3" s="2">
        <v>1.77</v>
      </c>
      <c r="W3" s="2">
        <v>1.71</v>
      </c>
      <c r="X3" s="2">
        <v>0.17799999999999999</v>
      </c>
      <c r="Y3" s="2">
        <v>4.48E-2</v>
      </c>
      <c r="Z3" s="2">
        <v>0.13400000000000001</v>
      </c>
      <c r="AA3" s="2">
        <v>0.100564972</v>
      </c>
      <c r="AB3" s="2">
        <v>2.9910714289999998</v>
      </c>
      <c r="AC3" s="2">
        <v>7.84</v>
      </c>
      <c r="AD3" s="2">
        <v>0.47228915700000001</v>
      </c>
      <c r="AE3" s="2">
        <v>17.600000000000001</v>
      </c>
      <c r="AF3" s="2">
        <v>100</v>
      </c>
    </row>
    <row r="4" spans="1:32" x14ac:dyDescent="0.2">
      <c r="A4" s="2" t="s">
        <v>73</v>
      </c>
      <c r="B4" s="2" t="s">
        <v>1</v>
      </c>
      <c r="C4" s="2">
        <v>75</v>
      </c>
      <c r="D4" s="2">
        <v>21</v>
      </c>
      <c r="E4" s="2">
        <v>2.7</v>
      </c>
      <c r="F4" s="2">
        <v>1.1000000000000001</v>
      </c>
      <c r="G4" s="2">
        <v>457</v>
      </c>
      <c r="H4" s="2">
        <v>53.6</v>
      </c>
      <c r="I4" s="2">
        <v>0.78</v>
      </c>
      <c r="J4" s="2">
        <v>2.2000000000000002</v>
      </c>
      <c r="K4" s="2">
        <v>21.6</v>
      </c>
      <c r="L4" s="2">
        <v>17.3</v>
      </c>
      <c r="M4" s="2">
        <v>1.68</v>
      </c>
      <c r="N4" s="2">
        <v>0.54</v>
      </c>
      <c r="O4" s="2">
        <v>0.87</v>
      </c>
      <c r="P4" s="2">
        <v>0.85</v>
      </c>
      <c r="Q4" s="2">
        <v>0.86</v>
      </c>
      <c r="R4" s="2">
        <v>1.59</v>
      </c>
      <c r="S4" s="2">
        <v>0.92</v>
      </c>
      <c r="T4" s="2">
        <v>0.57999999999999996</v>
      </c>
      <c r="U4" s="2">
        <v>0.31</v>
      </c>
      <c r="V4" s="2">
        <v>1.57</v>
      </c>
      <c r="W4" s="2">
        <v>0.90400000000000003</v>
      </c>
      <c r="X4" s="2">
        <v>0.17599999999999999</v>
      </c>
      <c r="Y4" s="2">
        <v>4.2999999999999997E-2</v>
      </c>
      <c r="Z4" s="2">
        <v>0.13300000000000001</v>
      </c>
      <c r="AA4" s="2">
        <v>0.112101911</v>
      </c>
      <c r="AB4" s="2">
        <v>3.0930232559999999</v>
      </c>
      <c r="AC4" s="2">
        <v>8.1999999999999993</v>
      </c>
      <c r="AD4" s="2">
        <v>0.47398843899999998</v>
      </c>
      <c r="AE4" s="2">
        <v>20.100000000000001</v>
      </c>
      <c r="AF4" s="2">
        <v>100</v>
      </c>
    </row>
    <row r="5" spans="1:32" x14ac:dyDescent="0.2">
      <c r="A5" s="2" t="s">
        <v>74</v>
      </c>
      <c r="B5" s="2" t="s">
        <v>1</v>
      </c>
      <c r="C5" s="2">
        <v>74.8</v>
      </c>
      <c r="D5" s="2">
        <v>21.7</v>
      </c>
      <c r="E5" s="2">
        <v>2</v>
      </c>
      <c r="F5" s="2">
        <v>1.1000000000000001</v>
      </c>
      <c r="G5" s="2">
        <v>443</v>
      </c>
      <c r="H5" s="2">
        <v>56.3</v>
      </c>
      <c r="I5" s="2">
        <v>0.95</v>
      </c>
      <c r="J5" s="2">
        <v>2.36</v>
      </c>
      <c r="K5" s="2">
        <v>21</v>
      </c>
      <c r="L5" s="2">
        <v>18.100000000000001</v>
      </c>
      <c r="M5" s="2">
        <v>1.8</v>
      </c>
      <c r="N5" s="2">
        <v>0.56999999999999995</v>
      </c>
      <c r="O5" s="2">
        <v>0.89</v>
      </c>
      <c r="P5" s="2">
        <v>0.89</v>
      </c>
      <c r="Q5" s="2">
        <v>0.9</v>
      </c>
      <c r="R5" s="2">
        <v>1.66</v>
      </c>
      <c r="S5" s="2">
        <v>0.98</v>
      </c>
      <c r="T5" s="2">
        <v>0.62</v>
      </c>
      <c r="U5" s="2">
        <v>0.28999999999999998</v>
      </c>
      <c r="V5" s="2">
        <v>0.753</v>
      </c>
      <c r="W5" s="2">
        <v>0.54100000000000004</v>
      </c>
      <c r="X5" s="2">
        <v>0.16</v>
      </c>
      <c r="Y5" s="2">
        <v>3.8600000000000002E-2</v>
      </c>
      <c r="Z5" s="2">
        <v>0.122</v>
      </c>
      <c r="AA5" s="2">
        <v>0.21248339999999999</v>
      </c>
      <c r="AB5" s="2">
        <v>3.1606217619999999</v>
      </c>
      <c r="AC5" s="2">
        <v>8.6</v>
      </c>
      <c r="AD5" s="2">
        <v>0.475138122</v>
      </c>
      <c r="AE5" s="2">
        <v>26.1</v>
      </c>
      <c r="AF5" s="2">
        <v>100</v>
      </c>
    </row>
    <row r="6" spans="1:32" x14ac:dyDescent="0.2">
      <c r="A6" s="2" t="s">
        <v>75</v>
      </c>
      <c r="B6" s="2" t="s">
        <v>1</v>
      </c>
      <c r="C6" s="2">
        <v>74.900000000000006</v>
      </c>
      <c r="D6" s="2">
        <v>19.899999999999999</v>
      </c>
      <c r="E6" s="2">
        <v>4</v>
      </c>
      <c r="F6" s="2">
        <v>0.92</v>
      </c>
      <c r="G6" s="2">
        <v>486</v>
      </c>
      <c r="H6" s="2">
        <v>58.4</v>
      </c>
      <c r="I6" s="2">
        <v>0.79</v>
      </c>
      <c r="J6" s="2">
        <v>2.93</v>
      </c>
      <c r="K6" s="2">
        <v>21.4</v>
      </c>
      <c r="L6" s="2">
        <v>17.7</v>
      </c>
      <c r="M6" s="2">
        <v>1.76</v>
      </c>
      <c r="N6" s="2">
        <v>0.55000000000000004</v>
      </c>
      <c r="O6" s="2">
        <v>0.88</v>
      </c>
      <c r="P6" s="2">
        <v>0.87</v>
      </c>
      <c r="Q6" s="2">
        <v>0.89</v>
      </c>
      <c r="R6" s="2">
        <v>1.62</v>
      </c>
      <c r="S6" s="2">
        <v>0.93</v>
      </c>
      <c r="T6" s="2">
        <v>0.56999999999999995</v>
      </c>
      <c r="U6" s="2">
        <v>0.28999999999999998</v>
      </c>
      <c r="V6" s="2">
        <v>1.44</v>
      </c>
      <c r="W6" s="2">
        <v>0.97799999999999998</v>
      </c>
      <c r="X6" s="2">
        <v>0.19400000000000001</v>
      </c>
      <c r="Y6" s="2">
        <v>5.2600000000000001E-2</v>
      </c>
      <c r="Z6" s="2">
        <v>0.14199999999999999</v>
      </c>
      <c r="AA6" s="2">
        <v>0.134722222</v>
      </c>
      <c r="AB6" s="2">
        <v>2.6996197720000001</v>
      </c>
      <c r="AC6" s="2">
        <v>8.36</v>
      </c>
      <c r="AD6" s="2">
        <v>0.47231638399999998</v>
      </c>
      <c r="AE6" s="2">
        <v>18.5</v>
      </c>
      <c r="AF6" s="2">
        <v>100</v>
      </c>
    </row>
    <row r="7" spans="1:32" x14ac:dyDescent="0.2">
      <c r="A7" s="2" t="s">
        <v>76</v>
      </c>
      <c r="B7" s="2" t="s">
        <v>1</v>
      </c>
      <c r="C7" s="2">
        <v>73.3</v>
      </c>
      <c r="D7" s="2">
        <v>21.5</v>
      </c>
      <c r="E7" s="2">
        <v>3.7</v>
      </c>
      <c r="F7" s="2">
        <v>1.1000000000000001</v>
      </c>
      <c r="G7" s="2">
        <v>502</v>
      </c>
      <c r="H7" s="2">
        <v>58</v>
      </c>
      <c r="I7" s="2">
        <v>0.8</v>
      </c>
      <c r="J7" s="2">
        <v>1.96</v>
      </c>
      <c r="K7" s="2">
        <v>21.8</v>
      </c>
      <c r="L7" s="2">
        <v>17.8</v>
      </c>
      <c r="M7" s="2">
        <v>1.76</v>
      </c>
      <c r="N7" s="2">
        <v>0.56000000000000005</v>
      </c>
      <c r="O7" s="2">
        <v>0.89</v>
      </c>
      <c r="P7" s="2">
        <v>0.88</v>
      </c>
      <c r="Q7" s="2">
        <v>0.89</v>
      </c>
      <c r="R7" s="2">
        <v>1.63</v>
      </c>
      <c r="S7" s="2">
        <v>0.99</v>
      </c>
      <c r="T7" s="2">
        <v>0.62</v>
      </c>
      <c r="U7" s="2">
        <v>0.3</v>
      </c>
      <c r="V7" s="2">
        <v>0.99099999999999999</v>
      </c>
      <c r="W7" s="2">
        <v>0.73699999999999999</v>
      </c>
      <c r="X7" s="2">
        <v>0.153</v>
      </c>
      <c r="Y7" s="2">
        <v>4.2299999999999997E-2</v>
      </c>
      <c r="Z7" s="2">
        <v>0.111</v>
      </c>
      <c r="AA7" s="2">
        <v>0.15438950600000001</v>
      </c>
      <c r="AB7" s="2">
        <v>2.6241134750000001</v>
      </c>
      <c r="AC7" s="2">
        <v>8.52</v>
      </c>
      <c r="AD7" s="2">
        <v>0.47865168499999999</v>
      </c>
      <c r="AE7" s="2">
        <v>27.2</v>
      </c>
      <c r="AF7" s="2">
        <v>100</v>
      </c>
    </row>
    <row r="8" spans="1:32" x14ac:dyDescent="0.2">
      <c r="A8" s="2" t="s">
        <v>77</v>
      </c>
      <c r="B8" s="2" t="s">
        <v>1</v>
      </c>
      <c r="C8" s="2">
        <v>74</v>
      </c>
      <c r="D8" s="2">
        <v>20.3</v>
      </c>
      <c r="E8" s="2">
        <v>4.2</v>
      </c>
      <c r="F8" s="2">
        <v>1.1000000000000001</v>
      </c>
      <c r="G8" s="2">
        <v>501</v>
      </c>
      <c r="H8" s="2">
        <v>52.6</v>
      </c>
      <c r="I8" s="2">
        <v>0.97</v>
      </c>
      <c r="J8" s="2">
        <v>2.2799999999999998</v>
      </c>
      <c r="K8" s="2">
        <v>22</v>
      </c>
      <c r="L8" s="2">
        <v>18.8</v>
      </c>
      <c r="M8" s="2">
        <v>1.81</v>
      </c>
      <c r="N8" s="2">
        <v>0.6</v>
      </c>
      <c r="O8" s="2">
        <v>0.95</v>
      </c>
      <c r="P8" s="2">
        <v>0.92</v>
      </c>
      <c r="Q8" s="2">
        <v>0.94</v>
      </c>
      <c r="R8" s="2">
        <v>1.75</v>
      </c>
      <c r="S8" s="2">
        <v>1.01</v>
      </c>
      <c r="T8" s="2">
        <v>0.63</v>
      </c>
      <c r="U8" s="2">
        <v>0.27</v>
      </c>
      <c r="V8" s="2">
        <v>2.0499999999999998</v>
      </c>
      <c r="W8" s="2">
        <v>1.4</v>
      </c>
      <c r="X8" s="2">
        <v>0.19700000000000001</v>
      </c>
      <c r="Y8" s="2">
        <v>5.7799999999999997E-2</v>
      </c>
      <c r="Z8" s="2">
        <v>0.14000000000000001</v>
      </c>
      <c r="AA8" s="2">
        <v>9.6097560999999998E-2</v>
      </c>
      <c r="AB8" s="2">
        <v>2.4221453290000001</v>
      </c>
      <c r="AC8" s="2">
        <v>8.8800000000000008</v>
      </c>
      <c r="AD8" s="2">
        <v>0.47234042599999998</v>
      </c>
      <c r="AE8" s="2">
        <v>22.2</v>
      </c>
      <c r="AF8" s="2">
        <v>100</v>
      </c>
    </row>
    <row r="9" spans="1:32" x14ac:dyDescent="0.2">
      <c r="A9" s="2" t="s">
        <v>78</v>
      </c>
      <c r="B9" s="2" t="s">
        <v>1</v>
      </c>
      <c r="C9" s="2">
        <v>75</v>
      </c>
      <c r="D9" s="2">
        <v>20.8</v>
      </c>
      <c r="E9" s="2">
        <v>3.2</v>
      </c>
      <c r="F9" s="2">
        <v>1</v>
      </c>
      <c r="G9" s="2">
        <v>472</v>
      </c>
      <c r="H9" s="2">
        <v>56.7</v>
      </c>
      <c r="I9" s="2">
        <v>0.8</v>
      </c>
      <c r="J9" s="2">
        <v>1.94</v>
      </c>
      <c r="K9" s="2">
        <v>21.8</v>
      </c>
      <c r="L9" s="2">
        <v>19.399999999999999</v>
      </c>
      <c r="M9" s="2">
        <v>1.82</v>
      </c>
      <c r="N9" s="2">
        <v>0.56999999999999995</v>
      </c>
      <c r="O9" s="2">
        <v>0.94</v>
      </c>
      <c r="P9" s="2">
        <v>0.96</v>
      </c>
      <c r="Q9" s="2">
        <v>0.91</v>
      </c>
      <c r="R9" s="2">
        <v>1.72</v>
      </c>
      <c r="S9" s="2">
        <v>1.05</v>
      </c>
      <c r="T9" s="2">
        <v>0.66</v>
      </c>
      <c r="U9" s="2">
        <v>0.23</v>
      </c>
      <c r="V9" s="2">
        <v>1.73</v>
      </c>
      <c r="W9" s="2">
        <v>1.23</v>
      </c>
      <c r="X9" s="2">
        <v>0.17899999999999999</v>
      </c>
      <c r="Y9" s="2">
        <v>5.0599999999999999E-2</v>
      </c>
      <c r="Z9" s="2">
        <v>0.129</v>
      </c>
      <c r="AA9" s="2">
        <v>0.10346820800000001</v>
      </c>
      <c r="AB9" s="2">
        <v>2.5494071150000002</v>
      </c>
      <c r="AC9" s="2">
        <v>8.86</v>
      </c>
      <c r="AD9" s="2">
        <v>0.45670103099999998</v>
      </c>
      <c r="AE9" s="2">
        <v>23.9</v>
      </c>
      <c r="AF9" s="2">
        <v>100</v>
      </c>
    </row>
    <row r="10" spans="1:32" x14ac:dyDescent="0.2">
      <c r="A10" s="2" t="s">
        <v>79</v>
      </c>
      <c r="B10" s="2" t="s">
        <v>4</v>
      </c>
      <c r="C10" s="2">
        <v>74.599999999999994</v>
      </c>
      <c r="D10" s="2">
        <v>20.9</v>
      </c>
      <c r="E10" s="2">
        <v>3</v>
      </c>
      <c r="F10" s="2">
        <v>1.1000000000000001</v>
      </c>
      <c r="G10" s="2">
        <v>466</v>
      </c>
      <c r="H10" s="2">
        <v>55</v>
      </c>
      <c r="I10" s="2">
        <v>0.62</v>
      </c>
      <c r="J10" s="2">
        <v>2.6</v>
      </c>
      <c r="K10" s="2">
        <v>20.8</v>
      </c>
      <c r="L10" s="2">
        <v>17.3</v>
      </c>
      <c r="M10" s="2">
        <v>1.71</v>
      </c>
      <c r="N10" s="2">
        <v>0.54</v>
      </c>
      <c r="O10" s="2">
        <v>0.86</v>
      </c>
      <c r="P10" s="2">
        <v>0.86</v>
      </c>
      <c r="Q10" s="2">
        <v>0.86</v>
      </c>
      <c r="R10" s="2">
        <v>1.58</v>
      </c>
      <c r="S10" s="2">
        <v>0.96</v>
      </c>
      <c r="T10" s="2">
        <v>0.62</v>
      </c>
      <c r="U10" s="2">
        <v>0.25</v>
      </c>
      <c r="V10" s="2">
        <v>0.63900000000000001</v>
      </c>
      <c r="W10" s="2">
        <v>0.54</v>
      </c>
      <c r="X10" s="2">
        <v>0.13500000000000001</v>
      </c>
      <c r="Y10" s="2">
        <v>3.9300000000000002E-2</v>
      </c>
      <c r="Z10" s="2">
        <v>9.5600000000000004E-2</v>
      </c>
      <c r="AA10" s="2">
        <v>0.211267606</v>
      </c>
      <c r="AB10" s="2">
        <v>2.4325699749999998</v>
      </c>
      <c r="AC10" s="2">
        <v>8.24</v>
      </c>
      <c r="AD10" s="2">
        <v>0.47630057799999997</v>
      </c>
      <c r="AE10" s="2">
        <v>21.6</v>
      </c>
      <c r="AF10" s="2">
        <v>100</v>
      </c>
    </row>
    <row r="11" spans="1:32" x14ac:dyDescent="0.2">
      <c r="A11" s="2" t="s">
        <v>80</v>
      </c>
      <c r="B11" s="2" t="s">
        <v>4</v>
      </c>
      <c r="C11" s="2">
        <v>71</v>
      </c>
      <c r="D11" s="2">
        <v>20.100000000000001</v>
      </c>
      <c r="E11" s="2">
        <v>7.6</v>
      </c>
      <c r="F11" s="2">
        <v>0.97</v>
      </c>
      <c r="G11" s="2">
        <v>623</v>
      </c>
      <c r="H11" s="2">
        <v>54.4</v>
      </c>
      <c r="I11" s="2">
        <v>1.1200000000000001</v>
      </c>
      <c r="J11" s="2">
        <v>2.3199999999999998</v>
      </c>
      <c r="K11" s="2">
        <v>19.100000000000001</v>
      </c>
      <c r="L11" s="2">
        <v>16.899999999999999</v>
      </c>
      <c r="M11" s="2">
        <v>1.66</v>
      </c>
      <c r="N11" s="2">
        <v>0.51</v>
      </c>
      <c r="O11" s="2">
        <v>0.82</v>
      </c>
      <c r="P11" s="2">
        <v>0.83</v>
      </c>
      <c r="Q11" s="2">
        <v>0.83</v>
      </c>
      <c r="R11" s="2">
        <v>1.52</v>
      </c>
      <c r="S11" s="2">
        <v>0.92</v>
      </c>
      <c r="T11" s="2">
        <v>0.56999999999999995</v>
      </c>
      <c r="U11" s="2">
        <v>0.26</v>
      </c>
      <c r="V11" s="2">
        <v>3.38</v>
      </c>
      <c r="W11" s="2">
        <v>2.2200000000000002</v>
      </c>
      <c r="X11" s="2">
        <v>0.24399999999999999</v>
      </c>
      <c r="Y11" s="2">
        <v>7.0499999999999993E-2</v>
      </c>
      <c r="Z11" s="2">
        <v>0.154</v>
      </c>
      <c r="AA11" s="2">
        <v>7.2189349E-2</v>
      </c>
      <c r="AB11" s="2">
        <v>2.1843971629999999</v>
      </c>
      <c r="AC11" s="2">
        <v>7.92</v>
      </c>
      <c r="AD11" s="2">
        <v>0.46863905300000003</v>
      </c>
      <c r="AE11" s="2">
        <v>26.7</v>
      </c>
      <c r="AF11" s="2">
        <v>100</v>
      </c>
    </row>
    <row r="12" spans="1:32" x14ac:dyDescent="0.2">
      <c r="A12" s="2" t="s">
        <v>81</v>
      </c>
      <c r="B12" s="2" t="s">
        <v>4</v>
      </c>
      <c r="C12" s="2">
        <v>75.599999999999994</v>
      </c>
      <c r="D12" s="2">
        <v>20.3</v>
      </c>
      <c r="E12" s="2">
        <v>2.7</v>
      </c>
      <c r="F12" s="2">
        <v>0.89</v>
      </c>
      <c r="G12" s="2">
        <v>445</v>
      </c>
      <c r="H12" s="2">
        <v>57.2</v>
      </c>
      <c r="I12" s="2">
        <v>1.04</v>
      </c>
      <c r="J12" s="2">
        <v>2.72</v>
      </c>
      <c r="K12" s="2">
        <v>19.7</v>
      </c>
      <c r="L12" s="2">
        <v>18.899999999999999</v>
      </c>
      <c r="M12" s="2">
        <v>1.84</v>
      </c>
      <c r="N12" s="2">
        <v>0.59</v>
      </c>
      <c r="O12" s="2">
        <v>0.95</v>
      </c>
      <c r="P12" s="2">
        <v>0.91</v>
      </c>
      <c r="Q12" s="2">
        <v>0.93</v>
      </c>
      <c r="R12" s="2">
        <v>1.73</v>
      </c>
      <c r="S12" s="2">
        <v>0.99</v>
      </c>
      <c r="T12" s="2">
        <v>0.61</v>
      </c>
      <c r="U12" s="2">
        <v>0.28000000000000003</v>
      </c>
      <c r="V12" s="2">
        <v>0.73099999999999998</v>
      </c>
      <c r="W12" s="2">
        <v>0.48199999999999998</v>
      </c>
      <c r="X12" s="2">
        <v>0.14599999999999999</v>
      </c>
      <c r="Y12" s="2">
        <v>4.4699999999999997E-2</v>
      </c>
      <c r="Z12" s="2">
        <v>0.10199999999999999</v>
      </c>
      <c r="AA12" s="2">
        <v>0.199726402</v>
      </c>
      <c r="AB12" s="2">
        <v>2.2818791950000001</v>
      </c>
      <c r="AC12" s="2">
        <v>8.83</v>
      </c>
      <c r="AD12" s="2">
        <v>0.46719576699999998</v>
      </c>
      <c r="AE12" s="2">
        <v>18.3</v>
      </c>
      <c r="AF12" s="2">
        <v>100</v>
      </c>
    </row>
    <row r="13" spans="1:32" x14ac:dyDescent="0.2">
      <c r="A13" s="2" t="s">
        <v>82</v>
      </c>
      <c r="B13" s="2" t="s">
        <v>4</v>
      </c>
      <c r="C13" s="2">
        <v>71.8</v>
      </c>
      <c r="D13" s="2">
        <v>18.899999999999999</v>
      </c>
      <c r="E13" s="2">
        <v>7.9</v>
      </c>
      <c r="F13" s="2">
        <v>1.1000000000000001</v>
      </c>
      <c r="G13" s="2">
        <v>614</v>
      </c>
      <c r="H13" s="2">
        <v>54.2</v>
      </c>
      <c r="I13" s="2">
        <v>1.39</v>
      </c>
      <c r="J13" s="2">
        <v>2.2400000000000002</v>
      </c>
      <c r="K13" s="2">
        <v>20.8</v>
      </c>
      <c r="L13" s="2">
        <v>16.899999999999999</v>
      </c>
      <c r="M13" s="2">
        <v>1.59</v>
      </c>
      <c r="N13" s="2">
        <v>0.51</v>
      </c>
      <c r="O13" s="2">
        <v>0.8</v>
      </c>
      <c r="P13" s="2">
        <v>0.82</v>
      </c>
      <c r="Q13" s="2">
        <v>0.81</v>
      </c>
      <c r="R13" s="2">
        <v>1.55</v>
      </c>
      <c r="S13" s="2">
        <v>0.89</v>
      </c>
      <c r="T13" s="2">
        <v>0.54</v>
      </c>
      <c r="U13" s="2">
        <v>0.32</v>
      </c>
      <c r="V13" s="2">
        <v>1.1399999999999999</v>
      </c>
      <c r="W13" s="2">
        <v>0.70199999999999996</v>
      </c>
      <c r="X13" s="2">
        <v>0.182</v>
      </c>
      <c r="Y13" s="2">
        <v>4.7600000000000003E-2</v>
      </c>
      <c r="Z13" s="2">
        <v>0.13400000000000001</v>
      </c>
      <c r="AA13" s="2">
        <v>0.159649123</v>
      </c>
      <c r="AB13" s="2">
        <v>2.8151260499999999</v>
      </c>
      <c r="AC13" s="2">
        <v>7.83</v>
      </c>
      <c r="AD13" s="2">
        <v>0.46331360900000002</v>
      </c>
      <c r="AE13" s="2">
        <v>24.4</v>
      </c>
      <c r="AF13" s="2">
        <v>100</v>
      </c>
    </row>
    <row r="14" spans="1:32" x14ac:dyDescent="0.2">
      <c r="A14" s="2" t="s">
        <v>83</v>
      </c>
      <c r="B14" s="2" t="s">
        <v>4</v>
      </c>
      <c r="C14" s="2">
        <v>74.2</v>
      </c>
      <c r="D14" s="2">
        <v>21.1</v>
      </c>
      <c r="E14" s="2">
        <v>3.3</v>
      </c>
      <c r="F14" s="2">
        <v>1</v>
      </c>
      <c r="G14" s="2">
        <v>481</v>
      </c>
      <c r="H14" s="2">
        <v>54</v>
      </c>
      <c r="I14" s="2">
        <v>1.1599999999999999</v>
      </c>
      <c r="J14" s="2">
        <v>2.44</v>
      </c>
      <c r="K14" s="2">
        <v>21.5</v>
      </c>
      <c r="L14" s="2">
        <v>17.399999999999999</v>
      </c>
      <c r="M14" s="2">
        <v>1.7</v>
      </c>
      <c r="N14" s="2">
        <v>0.56000000000000005</v>
      </c>
      <c r="O14" s="2">
        <v>0.84</v>
      </c>
      <c r="P14" s="2">
        <v>0.87</v>
      </c>
      <c r="Q14" s="2">
        <v>0.89</v>
      </c>
      <c r="R14" s="2">
        <v>1.65</v>
      </c>
      <c r="S14" s="2">
        <v>0.95</v>
      </c>
      <c r="T14" s="2">
        <v>0.6</v>
      </c>
      <c r="U14" s="2">
        <v>0.33</v>
      </c>
      <c r="V14" s="2">
        <v>1.34</v>
      </c>
      <c r="W14" s="2">
        <v>0.94199999999999995</v>
      </c>
      <c r="X14" s="2">
        <v>0.19500000000000001</v>
      </c>
      <c r="Y14" s="2">
        <v>5.4199999999999998E-2</v>
      </c>
      <c r="Z14" s="2">
        <v>0.14099999999999999</v>
      </c>
      <c r="AA14" s="2">
        <v>0.145522388</v>
      </c>
      <c r="AB14" s="2">
        <v>2.6014760149999998</v>
      </c>
      <c r="AC14" s="2">
        <v>8.39</v>
      </c>
      <c r="AD14" s="2">
        <v>0.48218390799999999</v>
      </c>
      <c r="AE14" s="2">
        <v>15.9</v>
      </c>
      <c r="AF14" s="2">
        <v>100</v>
      </c>
    </row>
    <row r="15" spans="1:32" x14ac:dyDescent="0.2">
      <c r="A15" s="2" t="s">
        <v>84</v>
      </c>
      <c r="B15" s="2" t="s">
        <v>4</v>
      </c>
      <c r="C15" s="2">
        <v>74.5</v>
      </c>
      <c r="D15" s="2">
        <v>20.7</v>
      </c>
      <c r="E15" s="2">
        <v>3.2</v>
      </c>
      <c r="F15" s="2">
        <v>1</v>
      </c>
      <c r="G15" s="2">
        <v>474</v>
      </c>
      <c r="H15" s="2">
        <v>56.2</v>
      </c>
      <c r="I15" s="2">
        <v>1.32</v>
      </c>
      <c r="J15" s="2">
        <v>2.0699999999999998</v>
      </c>
      <c r="K15" s="2">
        <v>21.4</v>
      </c>
      <c r="L15" s="2">
        <v>16.899999999999999</v>
      </c>
      <c r="M15" s="2">
        <v>1.63</v>
      </c>
      <c r="N15" s="2">
        <v>0.53</v>
      </c>
      <c r="O15" s="2">
        <v>0.82</v>
      </c>
      <c r="P15" s="2">
        <v>0.85</v>
      </c>
      <c r="Q15" s="2">
        <v>0.84</v>
      </c>
      <c r="R15" s="2">
        <v>1.58</v>
      </c>
      <c r="S15" s="2">
        <v>0.91</v>
      </c>
      <c r="T15" s="2">
        <v>0.56999999999999995</v>
      </c>
      <c r="U15" s="2">
        <v>0.36</v>
      </c>
      <c r="V15" s="2">
        <v>1.3</v>
      </c>
      <c r="W15" s="2">
        <v>0.96299999999999997</v>
      </c>
      <c r="X15" s="2">
        <v>0.17399999999999999</v>
      </c>
      <c r="Y15" s="2">
        <v>5.1200000000000002E-2</v>
      </c>
      <c r="Z15" s="2">
        <v>0.123</v>
      </c>
      <c r="AA15" s="2">
        <v>0.13384615399999999</v>
      </c>
      <c r="AB15" s="2">
        <v>2.40234375</v>
      </c>
      <c r="AC15" s="2">
        <v>8.09</v>
      </c>
      <c r="AD15" s="2">
        <v>0.47869822499999998</v>
      </c>
      <c r="AE15" s="2">
        <v>19.899999999999999</v>
      </c>
      <c r="AF15" s="2">
        <v>100</v>
      </c>
    </row>
    <row r="16" spans="1:32" x14ac:dyDescent="0.2">
      <c r="A16" s="2" t="s">
        <v>85</v>
      </c>
      <c r="B16" s="2" t="s">
        <v>4</v>
      </c>
      <c r="C16" s="2">
        <v>76.400000000000006</v>
      </c>
      <c r="D16" s="2">
        <v>20</v>
      </c>
      <c r="E16" s="2">
        <v>2.4</v>
      </c>
      <c r="F16" s="2">
        <v>1</v>
      </c>
      <c r="G16" s="2">
        <v>429</v>
      </c>
      <c r="H16" s="2">
        <v>63.8</v>
      </c>
      <c r="I16" s="2">
        <v>1.02</v>
      </c>
      <c r="J16" s="2">
        <v>2.64</v>
      </c>
      <c r="K16" s="2">
        <v>21.4</v>
      </c>
      <c r="L16" s="2">
        <v>19</v>
      </c>
      <c r="M16" s="2">
        <v>1.83</v>
      </c>
      <c r="N16" s="2">
        <v>0.61</v>
      </c>
      <c r="O16" s="2">
        <v>0.94</v>
      </c>
      <c r="P16" s="2">
        <v>0.93</v>
      </c>
      <c r="Q16" s="2">
        <v>0.95</v>
      </c>
      <c r="R16" s="2">
        <v>1.79</v>
      </c>
      <c r="S16" s="2">
        <v>0.99</v>
      </c>
      <c r="T16" s="2">
        <v>0.61</v>
      </c>
      <c r="U16" s="2">
        <v>0.41</v>
      </c>
      <c r="V16" s="2">
        <v>0.51500000000000001</v>
      </c>
      <c r="W16" s="2">
        <v>0.35899999999999999</v>
      </c>
      <c r="X16" s="2">
        <v>0.114</v>
      </c>
      <c r="Y16" s="2">
        <v>2.4299999999999999E-2</v>
      </c>
      <c r="Z16" s="2">
        <v>8.9800000000000005E-2</v>
      </c>
      <c r="AA16" s="2">
        <v>0.22135922299999999</v>
      </c>
      <c r="AB16" s="2">
        <v>3.6954732510000001</v>
      </c>
      <c r="AC16" s="2">
        <v>9.06</v>
      </c>
      <c r="AD16" s="2">
        <v>0.47684210500000002</v>
      </c>
      <c r="AE16" s="2">
        <v>28.1</v>
      </c>
      <c r="AF16" s="2">
        <v>100</v>
      </c>
    </row>
    <row r="17" spans="1:32" x14ac:dyDescent="0.2">
      <c r="A17" s="2" t="s">
        <v>86</v>
      </c>
      <c r="B17" s="2" t="s">
        <v>4</v>
      </c>
      <c r="C17" s="2">
        <v>75.5</v>
      </c>
      <c r="D17" s="2">
        <v>20.2</v>
      </c>
      <c r="E17" s="2">
        <v>2.8</v>
      </c>
      <c r="F17" s="2">
        <v>1.1000000000000001</v>
      </c>
      <c r="G17" s="2">
        <v>447</v>
      </c>
      <c r="H17" s="2">
        <v>62.8</v>
      </c>
      <c r="I17" s="2">
        <v>1.1299999999999999</v>
      </c>
      <c r="J17" s="2">
        <v>2.83</v>
      </c>
      <c r="K17" s="2">
        <v>19.7</v>
      </c>
      <c r="L17" s="2">
        <v>17</v>
      </c>
      <c r="M17" s="2">
        <v>1.68</v>
      </c>
      <c r="N17" s="2">
        <v>0.55000000000000004</v>
      </c>
      <c r="O17" s="2">
        <v>0.83</v>
      </c>
      <c r="P17" s="2">
        <v>0.85</v>
      </c>
      <c r="Q17" s="2">
        <v>0.86</v>
      </c>
      <c r="R17" s="2">
        <v>1.62</v>
      </c>
      <c r="S17" s="2">
        <v>0.91</v>
      </c>
      <c r="T17" s="2">
        <v>0.56999999999999995</v>
      </c>
      <c r="U17" s="2">
        <v>0.36</v>
      </c>
      <c r="V17" s="2">
        <v>0.75800000000000001</v>
      </c>
      <c r="W17" s="2">
        <v>1.54</v>
      </c>
      <c r="X17" s="2">
        <v>0.14499999999999999</v>
      </c>
      <c r="Y17" s="2">
        <v>4.1399999999999999E-2</v>
      </c>
      <c r="Z17" s="2">
        <v>0.104</v>
      </c>
      <c r="AA17" s="2">
        <v>0.191292876</v>
      </c>
      <c r="AB17" s="2">
        <v>2.5120772950000001</v>
      </c>
      <c r="AC17" s="2">
        <v>8.23</v>
      </c>
      <c r="AD17" s="2">
        <v>0.48411764699999998</v>
      </c>
      <c r="AE17" s="2">
        <v>24.7</v>
      </c>
      <c r="AF17" s="2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8C295-77B1-FC42-AAF6-4CB300F6C2B1}">
  <dimension ref="A1:K55"/>
  <sheetViews>
    <sheetView workbookViewId="0">
      <selection activeCell="K9" sqref="K9"/>
    </sheetView>
  </sheetViews>
  <sheetFormatPr baseColWidth="10" defaultRowHeight="16" x14ac:dyDescent="0.2"/>
  <cols>
    <col min="2" max="2" width="6.5" bestFit="1" customWidth="1"/>
    <col min="3" max="3" width="10.1640625" bestFit="1" customWidth="1"/>
    <col min="4" max="4" width="10.5" bestFit="1" customWidth="1"/>
    <col min="5" max="5" width="12.5" bestFit="1" customWidth="1"/>
    <col min="6" max="6" width="11" bestFit="1" customWidth="1"/>
    <col min="7" max="7" width="14.83203125" bestFit="1" customWidth="1"/>
    <col min="8" max="8" width="9.33203125" bestFit="1" customWidth="1"/>
    <col min="9" max="9" width="11.1640625" bestFit="1" customWidth="1"/>
    <col min="10" max="10" width="21.6640625" bestFit="1" customWidth="1"/>
  </cols>
  <sheetData>
    <row r="1" spans="1:11" x14ac:dyDescent="0.2">
      <c r="A1" s="2" t="s">
        <v>159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  <c r="H1" s="2" t="s">
        <v>112</v>
      </c>
      <c r="I1" s="2" t="s">
        <v>158</v>
      </c>
      <c r="J1" s="2" t="s">
        <v>113</v>
      </c>
      <c r="K1">
        <f>AVERAGE(B2:B41)</f>
        <v>4.5650000000000004</v>
      </c>
    </row>
    <row r="2" spans="1:11" x14ac:dyDescent="0.2">
      <c r="A2" s="2">
        <v>88</v>
      </c>
      <c r="B2" s="2">
        <v>4.5999999999999996</v>
      </c>
      <c r="C2" s="15">
        <v>45736</v>
      </c>
      <c r="D2" s="20" t="str">
        <f t="shared" ref="D2:D41" si="0">IF(C2&lt;=DATE(2025,3,20),"Early","Late")</f>
        <v>Early</v>
      </c>
      <c r="E2" s="20" t="str">
        <f>IF(B2&lt;=$K$1,"Light","Heavy")</f>
        <v>Heavy</v>
      </c>
      <c r="F2" s="20" t="str">
        <f>D2&amp;"_"&amp;E2</f>
        <v>Early_Heavy</v>
      </c>
      <c r="G2" s="20">
        <v>0.14094096813238788</v>
      </c>
      <c r="H2" s="20" t="s">
        <v>4</v>
      </c>
      <c r="I2" s="20" t="s">
        <v>115</v>
      </c>
      <c r="J2" s="20"/>
      <c r="K2">
        <f>_xlfn.STDEV.S(B2:B41)</f>
        <v>0.33782866238406284</v>
      </c>
    </row>
    <row r="3" spans="1:11" x14ac:dyDescent="0.2">
      <c r="A3" s="2">
        <v>44</v>
      </c>
      <c r="B3" s="2">
        <v>4.8</v>
      </c>
      <c r="C3" s="15">
        <v>45731</v>
      </c>
      <c r="D3" s="20" t="str">
        <f t="shared" si="0"/>
        <v>Early</v>
      </c>
      <c r="E3" s="20" t="str">
        <f t="shared" ref="E3:E41" si="1">IF(B3&lt;=$K$1,"Light","Heavy")</f>
        <v>Heavy</v>
      </c>
      <c r="F3" s="20" t="str">
        <f t="shared" ref="F3:F41" si="2">D3&amp;"_"&amp;E3</f>
        <v>Early_Heavy</v>
      </c>
      <c r="G3" s="20">
        <v>0.2755097026979092</v>
      </c>
      <c r="H3" s="20" t="s">
        <v>1</v>
      </c>
      <c r="I3" s="20" t="s">
        <v>114</v>
      </c>
      <c r="J3" s="20"/>
      <c r="K3">
        <f>K2/40</f>
        <v>8.4457165596015706E-3</v>
      </c>
    </row>
    <row r="4" spans="1:11" x14ac:dyDescent="0.2">
      <c r="A4" s="2">
        <v>89</v>
      </c>
      <c r="B4" s="2">
        <v>5</v>
      </c>
      <c r="C4" s="15">
        <v>45736</v>
      </c>
      <c r="D4" s="20" t="str">
        <f t="shared" si="0"/>
        <v>Early</v>
      </c>
      <c r="E4" s="20" t="str">
        <f t="shared" si="1"/>
        <v>Heavy</v>
      </c>
      <c r="F4" s="20" t="str">
        <f t="shared" si="2"/>
        <v>Early_Heavy</v>
      </c>
      <c r="G4" s="20">
        <v>0.31850595196218745</v>
      </c>
      <c r="H4" s="20" t="s">
        <v>4</v>
      </c>
      <c r="I4" s="20" t="s">
        <v>116</v>
      </c>
      <c r="J4" s="20"/>
    </row>
    <row r="5" spans="1:11" x14ac:dyDescent="0.2">
      <c r="A5" s="2">
        <v>73</v>
      </c>
      <c r="B5" s="2">
        <v>4.8</v>
      </c>
      <c r="C5" s="15">
        <v>45734</v>
      </c>
      <c r="D5" s="20" t="str">
        <f t="shared" si="0"/>
        <v>Early</v>
      </c>
      <c r="E5" s="20" t="str">
        <f t="shared" si="1"/>
        <v>Heavy</v>
      </c>
      <c r="F5" s="20" t="str">
        <f t="shared" si="2"/>
        <v>Early_Heavy</v>
      </c>
      <c r="G5" s="20">
        <v>0.57845620580109125</v>
      </c>
      <c r="H5" s="20" t="s">
        <v>1</v>
      </c>
      <c r="I5" s="20" t="s">
        <v>151</v>
      </c>
      <c r="J5" s="20" t="s">
        <v>133</v>
      </c>
    </row>
    <row r="6" spans="1:11" x14ac:dyDescent="0.2">
      <c r="A6" s="2">
        <v>94</v>
      </c>
      <c r="B6" s="2">
        <v>5.4</v>
      </c>
      <c r="C6" s="15">
        <v>45736</v>
      </c>
      <c r="D6" s="20" t="str">
        <f t="shared" si="0"/>
        <v>Early</v>
      </c>
      <c r="E6" s="20" t="str">
        <f t="shared" si="1"/>
        <v>Heavy</v>
      </c>
      <c r="F6" s="20" t="str">
        <f t="shared" si="2"/>
        <v>Early_Heavy</v>
      </c>
      <c r="G6" s="20">
        <v>0.63091912453574583</v>
      </c>
      <c r="H6" s="20" t="s">
        <v>4</v>
      </c>
      <c r="I6" s="20" t="s">
        <v>118</v>
      </c>
      <c r="J6" s="20"/>
    </row>
    <row r="7" spans="1:11" x14ac:dyDescent="0.2">
      <c r="A7" s="2">
        <v>56</v>
      </c>
      <c r="B7" s="2">
        <v>5</v>
      </c>
      <c r="C7" s="15">
        <v>45732</v>
      </c>
      <c r="D7" s="20" t="str">
        <f t="shared" si="0"/>
        <v>Early</v>
      </c>
      <c r="E7" s="20" t="str">
        <f t="shared" si="1"/>
        <v>Heavy</v>
      </c>
      <c r="F7" s="20" t="str">
        <f t="shared" si="2"/>
        <v>Early_Heavy</v>
      </c>
      <c r="G7" s="20">
        <v>0.6573982642535704</v>
      </c>
      <c r="H7" s="20" t="s">
        <v>1</v>
      </c>
      <c r="I7" s="20" t="s">
        <v>119</v>
      </c>
      <c r="J7" s="20"/>
    </row>
    <row r="8" spans="1:11" x14ac:dyDescent="0.2">
      <c r="A8" s="2">
        <v>39</v>
      </c>
      <c r="B8" s="2">
        <v>4.5999999999999996</v>
      </c>
      <c r="C8" s="15">
        <v>45731</v>
      </c>
      <c r="D8" s="20" t="str">
        <f t="shared" si="0"/>
        <v>Early</v>
      </c>
      <c r="E8" s="20" t="str">
        <f t="shared" si="1"/>
        <v>Heavy</v>
      </c>
      <c r="F8" s="20" t="str">
        <f t="shared" si="2"/>
        <v>Early_Heavy</v>
      </c>
      <c r="G8" s="20">
        <v>0.7087990199912696</v>
      </c>
      <c r="H8" s="20" t="s">
        <v>4</v>
      </c>
      <c r="I8" s="20" t="s">
        <v>120</v>
      </c>
      <c r="J8" s="20"/>
    </row>
    <row r="9" spans="1:11" x14ac:dyDescent="0.2">
      <c r="A9" s="2">
        <v>99</v>
      </c>
      <c r="B9" s="2">
        <v>4.8</v>
      </c>
      <c r="C9" s="15">
        <v>45736</v>
      </c>
      <c r="D9" s="20" t="str">
        <f t="shared" si="0"/>
        <v>Early</v>
      </c>
      <c r="E9" s="20" t="str">
        <f t="shared" si="1"/>
        <v>Heavy</v>
      </c>
      <c r="F9" s="20" t="str">
        <f t="shared" si="2"/>
        <v>Early_Heavy</v>
      </c>
      <c r="G9" s="20">
        <v>0.74604129725869217</v>
      </c>
      <c r="H9" s="20" t="s">
        <v>1</v>
      </c>
      <c r="I9" s="20" t="s">
        <v>114</v>
      </c>
      <c r="J9" s="20"/>
    </row>
    <row r="10" spans="1:11" x14ac:dyDescent="0.2">
      <c r="A10" s="2">
        <v>51</v>
      </c>
      <c r="B10" s="2">
        <v>4.2</v>
      </c>
      <c r="C10" s="15">
        <v>45734</v>
      </c>
      <c r="D10" s="20" t="str">
        <f t="shared" si="0"/>
        <v>Early</v>
      </c>
      <c r="E10" s="20" t="str">
        <f t="shared" si="1"/>
        <v>Light</v>
      </c>
      <c r="F10" s="20" t="str">
        <f t="shared" si="2"/>
        <v>Early_Light</v>
      </c>
      <c r="G10" s="20">
        <v>1.5558774674307774E-2</v>
      </c>
      <c r="H10" s="20" t="s">
        <v>4</v>
      </c>
      <c r="I10" s="20" t="s">
        <v>122</v>
      </c>
      <c r="J10" s="20"/>
    </row>
    <row r="11" spans="1:11" x14ac:dyDescent="0.2">
      <c r="A11" s="2">
        <v>75</v>
      </c>
      <c r="B11" s="2">
        <v>4.4000000000000004</v>
      </c>
      <c r="C11" s="15">
        <v>45734</v>
      </c>
      <c r="D11" s="20" t="str">
        <f t="shared" si="0"/>
        <v>Early</v>
      </c>
      <c r="E11" s="20" t="str">
        <f t="shared" si="1"/>
        <v>Light</v>
      </c>
      <c r="F11" s="20" t="str">
        <f t="shared" si="2"/>
        <v>Early_Light</v>
      </c>
      <c r="G11" s="20">
        <v>1.6664171889494206E-2</v>
      </c>
      <c r="H11" s="20" t="s">
        <v>1</v>
      </c>
      <c r="I11" s="20" t="s">
        <v>123</v>
      </c>
      <c r="J11" s="20"/>
    </row>
    <row r="12" spans="1:11" x14ac:dyDescent="0.2">
      <c r="A12" s="2">
        <v>56</v>
      </c>
      <c r="B12" s="2">
        <v>4.4000000000000004</v>
      </c>
      <c r="C12" s="15">
        <v>45734</v>
      </c>
      <c r="D12" s="20" t="str">
        <f t="shared" si="0"/>
        <v>Early</v>
      </c>
      <c r="E12" s="20" t="str">
        <f t="shared" si="1"/>
        <v>Light</v>
      </c>
      <c r="F12" s="20" t="str">
        <f t="shared" si="2"/>
        <v>Early_Light</v>
      </c>
      <c r="G12" s="20">
        <v>0.1677934883023332</v>
      </c>
      <c r="H12" s="20" t="s">
        <v>4</v>
      </c>
      <c r="I12" s="20" t="s">
        <v>124</v>
      </c>
      <c r="J12" s="20"/>
    </row>
    <row r="13" spans="1:11" x14ac:dyDescent="0.2">
      <c r="A13" s="2">
        <v>93</v>
      </c>
      <c r="B13" s="2">
        <v>4</v>
      </c>
      <c r="C13" s="15">
        <v>45736</v>
      </c>
      <c r="D13" s="20" t="str">
        <f t="shared" si="0"/>
        <v>Early</v>
      </c>
      <c r="E13" s="20" t="str">
        <f t="shared" si="1"/>
        <v>Light</v>
      </c>
      <c r="F13" s="20" t="str">
        <f t="shared" si="2"/>
        <v>Early_Light</v>
      </c>
      <c r="G13" s="20">
        <v>0.28822645187006524</v>
      </c>
      <c r="H13" s="20" t="s">
        <v>1</v>
      </c>
      <c r="I13" s="20" t="s">
        <v>125</v>
      </c>
      <c r="J13" s="20"/>
    </row>
    <row r="14" spans="1:11" x14ac:dyDescent="0.2">
      <c r="A14" s="2">
        <v>77</v>
      </c>
      <c r="B14" s="2">
        <v>4.5</v>
      </c>
      <c r="C14" s="15">
        <v>45735</v>
      </c>
      <c r="D14" s="20" t="str">
        <f t="shared" si="0"/>
        <v>Early</v>
      </c>
      <c r="E14" s="20" t="str">
        <f t="shared" si="1"/>
        <v>Light</v>
      </c>
      <c r="F14" s="20" t="str">
        <f t="shared" si="2"/>
        <v>Early_Light</v>
      </c>
      <c r="G14" s="20">
        <v>0.38623378308873646</v>
      </c>
      <c r="H14" s="20" t="s">
        <v>4</v>
      </c>
      <c r="I14" s="20" t="s">
        <v>126</v>
      </c>
      <c r="J14" s="20"/>
    </row>
    <row r="15" spans="1:11" x14ac:dyDescent="0.2">
      <c r="A15" s="2">
        <v>49</v>
      </c>
      <c r="B15" s="2">
        <v>4.5</v>
      </c>
      <c r="C15" s="15">
        <v>45732</v>
      </c>
      <c r="D15" s="20" t="str">
        <f t="shared" si="0"/>
        <v>Early</v>
      </c>
      <c r="E15" s="20" t="str">
        <f t="shared" si="1"/>
        <v>Light</v>
      </c>
      <c r="F15" s="20" t="str">
        <f t="shared" si="2"/>
        <v>Early_Light</v>
      </c>
      <c r="G15" s="20">
        <v>0.46694908538585067</v>
      </c>
      <c r="H15" s="20" t="s">
        <v>1</v>
      </c>
      <c r="I15" s="20" t="s">
        <v>127</v>
      </c>
      <c r="J15" s="20"/>
    </row>
    <row r="16" spans="1:11" x14ac:dyDescent="0.2">
      <c r="A16" s="2">
        <v>42</v>
      </c>
      <c r="B16" s="2">
        <v>4.5</v>
      </c>
      <c r="C16" s="15">
        <v>45732</v>
      </c>
      <c r="D16" s="20" t="str">
        <f t="shared" si="0"/>
        <v>Early</v>
      </c>
      <c r="E16" s="20" t="str">
        <f t="shared" si="1"/>
        <v>Light</v>
      </c>
      <c r="F16" s="20" t="str">
        <f t="shared" si="2"/>
        <v>Early_Light</v>
      </c>
      <c r="G16" s="20">
        <v>0.49342857355884884</v>
      </c>
      <c r="H16" s="20" t="s">
        <v>4</v>
      </c>
      <c r="I16" s="20" t="s">
        <v>156</v>
      </c>
      <c r="J16" s="20" t="s">
        <v>157</v>
      </c>
    </row>
    <row r="17" spans="1:10" x14ac:dyDescent="0.2">
      <c r="A17" s="2">
        <v>83</v>
      </c>
      <c r="B17" s="2">
        <v>4</v>
      </c>
      <c r="C17" s="15">
        <v>45735</v>
      </c>
      <c r="D17" s="20" t="str">
        <f t="shared" si="0"/>
        <v>Early</v>
      </c>
      <c r="E17" s="20" t="str">
        <f t="shared" si="1"/>
        <v>Light</v>
      </c>
      <c r="F17" s="20" t="str">
        <f t="shared" si="2"/>
        <v>Early_Light</v>
      </c>
      <c r="G17" s="20">
        <v>0.6005329450237975</v>
      </c>
      <c r="H17" s="20" t="s">
        <v>1</v>
      </c>
      <c r="I17" s="20" t="s">
        <v>128</v>
      </c>
      <c r="J17" s="20"/>
    </row>
    <row r="18" spans="1:10" x14ac:dyDescent="0.2">
      <c r="A18" s="2">
        <v>67</v>
      </c>
      <c r="B18" s="2">
        <v>4.4000000000000004</v>
      </c>
      <c r="C18" s="15">
        <v>45734</v>
      </c>
      <c r="D18" s="20" t="str">
        <f t="shared" si="0"/>
        <v>Early</v>
      </c>
      <c r="E18" s="20" t="str">
        <f t="shared" si="1"/>
        <v>Light</v>
      </c>
      <c r="F18" s="20" t="str">
        <f t="shared" si="2"/>
        <v>Early_Light</v>
      </c>
      <c r="G18" s="20">
        <v>0.61356256203100223</v>
      </c>
      <c r="H18" s="20" t="s">
        <v>4</v>
      </c>
      <c r="I18" s="20" t="s">
        <v>129</v>
      </c>
      <c r="J18" s="20"/>
    </row>
    <row r="19" spans="1:10" x14ac:dyDescent="0.2">
      <c r="A19" s="2">
        <v>85</v>
      </c>
      <c r="B19" s="2">
        <v>4.4000000000000004</v>
      </c>
      <c r="C19" s="15">
        <v>45735</v>
      </c>
      <c r="D19" s="20" t="str">
        <f t="shared" si="0"/>
        <v>Early</v>
      </c>
      <c r="E19" s="20" t="str">
        <f t="shared" si="1"/>
        <v>Light</v>
      </c>
      <c r="F19" s="20" t="str">
        <f t="shared" si="2"/>
        <v>Early_Light</v>
      </c>
      <c r="G19" s="20">
        <v>0.69850051097946853</v>
      </c>
      <c r="H19" s="20" t="s">
        <v>1</v>
      </c>
      <c r="I19" s="20" t="s">
        <v>130</v>
      </c>
      <c r="J19" s="20"/>
    </row>
    <row r="20" spans="1:10" x14ac:dyDescent="0.2">
      <c r="A20" s="2">
        <v>86</v>
      </c>
      <c r="B20" s="3">
        <v>4</v>
      </c>
      <c r="C20" s="15">
        <v>45736</v>
      </c>
      <c r="D20" s="20" t="str">
        <f t="shared" si="0"/>
        <v>Early</v>
      </c>
      <c r="E20" s="20" t="str">
        <f t="shared" si="1"/>
        <v>Light</v>
      </c>
      <c r="F20" s="20" t="str">
        <f t="shared" si="2"/>
        <v>Early_Light</v>
      </c>
      <c r="G20" s="20">
        <v>0.83410456772633945</v>
      </c>
      <c r="H20" s="20" t="s">
        <v>4</v>
      </c>
      <c r="I20" s="20" t="s">
        <v>131</v>
      </c>
      <c r="J20" s="20"/>
    </row>
    <row r="21" spans="1:10" x14ac:dyDescent="0.2">
      <c r="A21" s="2">
        <v>98</v>
      </c>
      <c r="B21" s="2">
        <v>4.2</v>
      </c>
      <c r="C21" s="15">
        <v>45736</v>
      </c>
      <c r="D21" s="20" t="str">
        <f t="shared" si="0"/>
        <v>Early</v>
      </c>
      <c r="E21" s="20" t="str">
        <f t="shared" si="1"/>
        <v>Light</v>
      </c>
      <c r="F21" s="20" t="str">
        <f t="shared" si="2"/>
        <v>Early_Light</v>
      </c>
      <c r="G21" s="20">
        <v>0.89375265114431746</v>
      </c>
      <c r="H21" s="20" t="s">
        <v>1</v>
      </c>
      <c r="I21" s="20" t="s">
        <v>132</v>
      </c>
      <c r="J21" s="20" t="s">
        <v>152</v>
      </c>
    </row>
    <row r="22" spans="1:10" x14ac:dyDescent="0.2">
      <c r="A22" s="2">
        <v>116</v>
      </c>
      <c r="B22" s="2">
        <v>4.7</v>
      </c>
      <c r="C22" s="15">
        <v>45739</v>
      </c>
      <c r="D22" s="20" t="str">
        <f t="shared" si="0"/>
        <v>Late</v>
      </c>
      <c r="E22" s="20" t="str">
        <f t="shared" si="1"/>
        <v>Heavy</v>
      </c>
      <c r="F22" s="20" t="str">
        <f t="shared" si="2"/>
        <v>Late_Heavy</v>
      </c>
      <c r="G22" s="20">
        <v>4.410590837862105E-3</v>
      </c>
      <c r="H22" s="20" t="s">
        <v>4</v>
      </c>
      <c r="I22" s="20" t="s">
        <v>134</v>
      </c>
      <c r="J22" s="20"/>
    </row>
    <row r="23" spans="1:10" x14ac:dyDescent="0.2">
      <c r="A23" s="2">
        <v>105</v>
      </c>
      <c r="B23" s="2">
        <v>4.5999999999999996</v>
      </c>
      <c r="C23" s="15">
        <v>45737</v>
      </c>
      <c r="D23" s="20" t="str">
        <f t="shared" si="0"/>
        <v>Late</v>
      </c>
      <c r="E23" s="20" t="str">
        <f t="shared" si="1"/>
        <v>Heavy</v>
      </c>
      <c r="F23" s="20" t="str">
        <f t="shared" si="2"/>
        <v>Late_Heavy</v>
      </c>
      <c r="G23" s="20">
        <v>1.9039349465275524E-2</v>
      </c>
      <c r="H23" s="20" t="s">
        <v>1</v>
      </c>
      <c r="I23" s="20" t="s">
        <v>135</v>
      </c>
      <c r="J23" s="20"/>
    </row>
    <row r="24" spans="1:10" x14ac:dyDescent="0.2">
      <c r="A24" s="2">
        <v>110</v>
      </c>
      <c r="B24" s="2">
        <v>4.5999999999999996</v>
      </c>
      <c r="C24" s="15">
        <v>45740</v>
      </c>
      <c r="D24" s="20" t="str">
        <f t="shared" si="0"/>
        <v>Late</v>
      </c>
      <c r="E24" s="20" t="str">
        <f t="shared" si="1"/>
        <v>Heavy</v>
      </c>
      <c r="F24" s="20" t="str">
        <f t="shared" si="2"/>
        <v>Late_Heavy</v>
      </c>
      <c r="G24" s="20">
        <v>0.10694732252732764</v>
      </c>
      <c r="H24" s="20" t="s">
        <v>4</v>
      </c>
      <c r="I24" s="20" t="s">
        <v>136</v>
      </c>
      <c r="J24" s="20"/>
    </row>
    <row r="25" spans="1:10" x14ac:dyDescent="0.2">
      <c r="A25" s="2">
        <v>125</v>
      </c>
      <c r="B25" s="2">
        <v>4.7</v>
      </c>
      <c r="C25" s="15">
        <v>45739</v>
      </c>
      <c r="D25" s="20" t="str">
        <f t="shared" si="0"/>
        <v>Late</v>
      </c>
      <c r="E25" s="20" t="str">
        <f t="shared" si="1"/>
        <v>Heavy</v>
      </c>
      <c r="F25" s="20" t="str">
        <f t="shared" si="2"/>
        <v>Late_Heavy</v>
      </c>
      <c r="G25" s="20">
        <v>0.12344282047530664</v>
      </c>
      <c r="H25" s="20" t="s">
        <v>1</v>
      </c>
      <c r="I25" s="20" t="s">
        <v>137</v>
      </c>
      <c r="J25" s="20"/>
    </row>
    <row r="26" spans="1:10" x14ac:dyDescent="0.2">
      <c r="A26" s="2">
        <v>122</v>
      </c>
      <c r="B26" s="2">
        <v>4.7</v>
      </c>
      <c r="C26" s="15">
        <v>45739</v>
      </c>
      <c r="D26" s="20" t="str">
        <f t="shared" si="0"/>
        <v>Late</v>
      </c>
      <c r="E26" s="20" t="str">
        <f t="shared" si="1"/>
        <v>Heavy</v>
      </c>
      <c r="F26" s="20" t="str">
        <f t="shared" si="2"/>
        <v>Late_Heavy</v>
      </c>
      <c r="G26" s="20">
        <v>0.15415391706613846</v>
      </c>
      <c r="H26" s="20" t="s">
        <v>4</v>
      </c>
      <c r="I26" s="20" t="s">
        <v>138</v>
      </c>
      <c r="J26" s="20"/>
    </row>
    <row r="27" spans="1:10" x14ac:dyDescent="0.2">
      <c r="A27" s="2">
        <v>120</v>
      </c>
      <c r="B27" s="2">
        <v>4.8</v>
      </c>
      <c r="C27" s="15">
        <v>45739</v>
      </c>
      <c r="D27" s="20" t="str">
        <f t="shared" si="0"/>
        <v>Late</v>
      </c>
      <c r="E27" s="20" t="str">
        <f t="shared" si="1"/>
        <v>Heavy</v>
      </c>
      <c r="F27" s="20" t="str">
        <f t="shared" si="2"/>
        <v>Late_Heavy</v>
      </c>
      <c r="G27" s="20">
        <v>0.21037350196020088</v>
      </c>
      <c r="H27" s="20" t="s">
        <v>1</v>
      </c>
      <c r="I27" s="20" t="s">
        <v>121</v>
      </c>
      <c r="J27" s="20"/>
    </row>
    <row r="28" spans="1:10" x14ac:dyDescent="0.2">
      <c r="A28" s="2">
        <v>108</v>
      </c>
      <c r="B28" s="2">
        <v>5.3</v>
      </c>
      <c r="C28" s="15">
        <v>45737</v>
      </c>
      <c r="D28" s="20" t="str">
        <f t="shared" si="0"/>
        <v>Late</v>
      </c>
      <c r="E28" s="20" t="str">
        <f t="shared" si="1"/>
        <v>Heavy</v>
      </c>
      <c r="F28" s="20" t="str">
        <f t="shared" si="2"/>
        <v>Late_Heavy</v>
      </c>
      <c r="G28" s="20">
        <v>0.3173093125813462</v>
      </c>
      <c r="H28" s="20" t="s">
        <v>4</v>
      </c>
      <c r="I28" s="20" t="s">
        <v>140</v>
      </c>
      <c r="J28" s="20"/>
    </row>
    <row r="29" spans="1:10" x14ac:dyDescent="0.2">
      <c r="A29" s="2">
        <v>114</v>
      </c>
      <c r="B29" s="2">
        <v>4.9000000000000004</v>
      </c>
      <c r="C29" s="15">
        <v>45738</v>
      </c>
      <c r="D29" s="20" t="str">
        <f t="shared" si="0"/>
        <v>Late</v>
      </c>
      <c r="E29" s="20" t="str">
        <f t="shared" si="1"/>
        <v>Heavy</v>
      </c>
      <c r="F29" s="20" t="str">
        <f t="shared" si="2"/>
        <v>Late_Heavy</v>
      </c>
      <c r="G29" s="20">
        <v>0.69319386797415061</v>
      </c>
      <c r="H29" s="20" t="s">
        <v>1</v>
      </c>
      <c r="I29" s="20" t="s">
        <v>141</v>
      </c>
      <c r="J29" s="20"/>
    </row>
    <row r="30" spans="1:10" x14ac:dyDescent="0.2">
      <c r="A30" s="2">
        <v>118</v>
      </c>
      <c r="B30" s="2">
        <v>4.5999999999999996</v>
      </c>
      <c r="C30" s="15">
        <v>45739</v>
      </c>
      <c r="D30" s="20" t="str">
        <f t="shared" si="0"/>
        <v>Late</v>
      </c>
      <c r="E30" s="20" t="str">
        <f t="shared" si="1"/>
        <v>Heavy</v>
      </c>
      <c r="F30" s="20" t="str">
        <f t="shared" si="2"/>
        <v>Late_Heavy</v>
      </c>
      <c r="G30" s="20">
        <v>0.83779005128201856</v>
      </c>
      <c r="H30" s="20" t="s">
        <v>4</v>
      </c>
      <c r="I30" s="20" t="s">
        <v>142</v>
      </c>
      <c r="J30" s="20"/>
    </row>
    <row r="31" spans="1:10" x14ac:dyDescent="0.2">
      <c r="A31" s="2">
        <v>121</v>
      </c>
      <c r="B31" s="2">
        <v>5.3</v>
      </c>
      <c r="C31" s="15">
        <v>45740</v>
      </c>
      <c r="D31" s="20" t="str">
        <f t="shared" si="0"/>
        <v>Late</v>
      </c>
      <c r="E31" s="20" t="str">
        <f t="shared" si="1"/>
        <v>Heavy</v>
      </c>
      <c r="F31" s="20" t="str">
        <f t="shared" si="2"/>
        <v>Late_Heavy</v>
      </c>
      <c r="G31" s="20">
        <v>0.959059069794723</v>
      </c>
      <c r="H31" s="20" t="s">
        <v>1</v>
      </c>
      <c r="I31" s="20" t="s">
        <v>117</v>
      </c>
      <c r="J31" s="20" t="s">
        <v>153</v>
      </c>
    </row>
    <row r="32" spans="1:10" x14ac:dyDescent="0.2">
      <c r="A32" s="2">
        <v>102</v>
      </c>
      <c r="B32" s="2">
        <v>4.4000000000000004</v>
      </c>
      <c r="C32" s="15">
        <v>45737</v>
      </c>
      <c r="D32" s="20" t="str">
        <f t="shared" si="0"/>
        <v>Late</v>
      </c>
      <c r="E32" s="20" t="str">
        <f t="shared" si="1"/>
        <v>Light</v>
      </c>
      <c r="F32" s="20" t="str">
        <f t="shared" si="2"/>
        <v>Late_Light</v>
      </c>
      <c r="G32" s="20">
        <v>4.3847681368874847E-3</v>
      </c>
      <c r="H32" s="20" t="s">
        <v>4</v>
      </c>
      <c r="I32" s="20" t="s">
        <v>143</v>
      </c>
      <c r="J32" s="20"/>
    </row>
    <row r="33" spans="1:10" x14ac:dyDescent="0.2">
      <c r="A33" s="2">
        <v>113</v>
      </c>
      <c r="B33" s="2">
        <v>4.4000000000000004</v>
      </c>
      <c r="C33" s="15">
        <v>45737</v>
      </c>
      <c r="D33" s="20" t="str">
        <f t="shared" si="0"/>
        <v>Late</v>
      </c>
      <c r="E33" s="20" t="str">
        <f t="shared" si="1"/>
        <v>Light</v>
      </c>
      <c r="F33" s="20" t="str">
        <f t="shared" si="2"/>
        <v>Late_Light</v>
      </c>
      <c r="G33" s="20">
        <v>0.28143635763532771</v>
      </c>
      <c r="H33" s="20" t="s">
        <v>1</v>
      </c>
      <c r="I33" s="20" t="s">
        <v>139</v>
      </c>
      <c r="J33" s="20"/>
    </row>
    <row r="34" spans="1:10" x14ac:dyDescent="0.2">
      <c r="A34" s="2">
        <v>112</v>
      </c>
      <c r="B34" s="2">
        <v>4.5</v>
      </c>
      <c r="C34" s="15">
        <v>45738</v>
      </c>
      <c r="D34" s="20" t="str">
        <f t="shared" si="0"/>
        <v>Late</v>
      </c>
      <c r="E34" s="20" t="str">
        <f t="shared" si="1"/>
        <v>Light</v>
      </c>
      <c r="F34" s="20" t="str">
        <f t="shared" si="2"/>
        <v>Late_Light</v>
      </c>
      <c r="G34" s="20">
        <v>0.48914189697520671</v>
      </c>
      <c r="H34" s="20" t="s">
        <v>4</v>
      </c>
      <c r="I34" s="20" t="s">
        <v>144</v>
      </c>
      <c r="J34" s="20"/>
    </row>
    <row r="35" spans="1:10" x14ac:dyDescent="0.2">
      <c r="A35" s="2">
        <v>122</v>
      </c>
      <c r="B35" s="2">
        <v>4.5</v>
      </c>
      <c r="C35" s="15">
        <v>45740</v>
      </c>
      <c r="D35" s="20" t="str">
        <f t="shared" si="0"/>
        <v>Late</v>
      </c>
      <c r="E35" s="20" t="str">
        <f t="shared" si="1"/>
        <v>Light</v>
      </c>
      <c r="F35" s="20" t="str">
        <f t="shared" si="2"/>
        <v>Late_Light</v>
      </c>
      <c r="G35" s="20">
        <v>0.49702585945503852</v>
      </c>
      <c r="H35" s="20" t="s">
        <v>1</v>
      </c>
      <c r="I35" s="20" t="s">
        <v>155</v>
      </c>
      <c r="J35" s="20" t="s">
        <v>154</v>
      </c>
    </row>
    <row r="36" spans="1:10" x14ac:dyDescent="0.2">
      <c r="A36" s="2">
        <v>106</v>
      </c>
      <c r="B36" s="2">
        <v>4</v>
      </c>
      <c r="C36" s="15">
        <v>45737</v>
      </c>
      <c r="D36" s="20" t="str">
        <f t="shared" si="0"/>
        <v>Late</v>
      </c>
      <c r="E36" s="20" t="str">
        <f t="shared" si="1"/>
        <v>Light</v>
      </c>
      <c r="F36" s="20" t="str">
        <f t="shared" si="2"/>
        <v>Late_Light</v>
      </c>
      <c r="G36" s="20">
        <v>0.55289638679789554</v>
      </c>
      <c r="H36" s="20" t="s">
        <v>4</v>
      </c>
      <c r="I36" s="20" t="s">
        <v>145</v>
      </c>
      <c r="J36" s="20"/>
    </row>
    <row r="37" spans="1:10" x14ac:dyDescent="0.2">
      <c r="A37" s="2">
        <v>119</v>
      </c>
      <c r="B37" s="2">
        <v>4.5</v>
      </c>
      <c r="C37" s="15">
        <v>45738</v>
      </c>
      <c r="D37" s="20" t="str">
        <f t="shared" si="0"/>
        <v>Late</v>
      </c>
      <c r="E37" s="20" t="str">
        <f t="shared" si="1"/>
        <v>Light</v>
      </c>
      <c r="F37" s="20" t="str">
        <f t="shared" si="2"/>
        <v>Late_Light</v>
      </c>
      <c r="G37" s="20">
        <v>0.72875745931644942</v>
      </c>
      <c r="H37" s="20" t="s">
        <v>1</v>
      </c>
      <c r="I37" s="20" t="s">
        <v>146</v>
      </c>
      <c r="J37" s="20"/>
    </row>
    <row r="38" spans="1:10" x14ac:dyDescent="0.2">
      <c r="A38" s="2">
        <v>121</v>
      </c>
      <c r="B38" s="2">
        <v>4.5</v>
      </c>
      <c r="C38" s="15">
        <v>45738</v>
      </c>
      <c r="D38" s="20" t="str">
        <f t="shared" si="0"/>
        <v>Late</v>
      </c>
      <c r="E38" s="20" t="str">
        <f t="shared" si="1"/>
        <v>Light</v>
      </c>
      <c r="F38" s="20" t="str">
        <f t="shared" si="2"/>
        <v>Late_Light</v>
      </c>
      <c r="G38" s="20">
        <v>0.75244587483012093</v>
      </c>
      <c r="H38" s="20" t="s">
        <v>4</v>
      </c>
      <c r="I38" s="20" t="s">
        <v>147</v>
      </c>
      <c r="J38" s="20"/>
    </row>
    <row r="39" spans="1:10" x14ac:dyDescent="0.2">
      <c r="A39" s="2">
        <v>130</v>
      </c>
      <c r="B39" s="2">
        <v>4.5</v>
      </c>
      <c r="C39" s="15">
        <v>45739</v>
      </c>
      <c r="D39" s="20" t="str">
        <f t="shared" si="0"/>
        <v>Late</v>
      </c>
      <c r="E39" s="20" t="str">
        <f t="shared" si="1"/>
        <v>Light</v>
      </c>
      <c r="F39" s="20" t="str">
        <f t="shared" si="2"/>
        <v>Late_Light</v>
      </c>
      <c r="G39" s="20">
        <v>0.86247831816875031</v>
      </c>
      <c r="H39" s="20" t="s">
        <v>1</v>
      </c>
      <c r="I39" s="20" t="s">
        <v>148</v>
      </c>
      <c r="J39" s="20"/>
    </row>
    <row r="40" spans="1:10" x14ac:dyDescent="0.2">
      <c r="A40" s="2">
        <v>127</v>
      </c>
      <c r="B40" s="2">
        <v>4.2</v>
      </c>
      <c r="C40" s="15">
        <v>45740</v>
      </c>
      <c r="D40" s="20" t="str">
        <f t="shared" si="0"/>
        <v>Late</v>
      </c>
      <c r="E40" s="20" t="str">
        <f t="shared" si="1"/>
        <v>Light</v>
      </c>
      <c r="F40" s="20" t="str">
        <f t="shared" si="2"/>
        <v>Late_Light</v>
      </c>
      <c r="G40" s="20">
        <v>0.97735392196719739</v>
      </c>
      <c r="H40" s="20" t="s">
        <v>4</v>
      </c>
      <c r="I40" s="20" t="s">
        <v>149</v>
      </c>
      <c r="J40" s="20"/>
    </row>
    <row r="41" spans="1:10" x14ac:dyDescent="0.2">
      <c r="A41" s="2">
        <v>115</v>
      </c>
      <c r="B41" s="2">
        <v>4.4000000000000004</v>
      </c>
      <c r="C41" s="15">
        <v>45738</v>
      </c>
      <c r="D41" s="20" t="str">
        <f t="shared" si="0"/>
        <v>Late</v>
      </c>
      <c r="E41" s="20" t="str">
        <f t="shared" si="1"/>
        <v>Light</v>
      </c>
      <c r="F41" s="20" t="str">
        <f t="shared" si="2"/>
        <v>Late_Light</v>
      </c>
      <c r="G41" s="20">
        <v>0.98428677544190102</v>
      </c>
      <c r="H41" s="20" t="s">
        <v>1</v>
      </c>
      <c r="I41" s="20" t="s">
        <v>150</v>
      </c>
      <c r="J41" s="20"/>
    </row>
    <row r="44" spans="1:10" x14ac:dyDescent="0.2">
      <c r="A44" s="21"/>
      <c r="B44" s="21"/>
      <c r="C44" s="21"/>
    </row>
    <row r="45" spans="1:10" ht="17" x14ac:dyDescent="0.25">
      <c r="A45" s="22"/>
      <c r="B45" s="23"/>
      <c r="C45" s="23"/>
    </row>
    <row r="46" spans="1:10" ht="17" x14ac:dyDescent="0.25">
      <c r="A46" s="22"/>
      <c r="B46" s="23"/>
      <c r="C46" s="23"/>
    </row>
    <row r="47" spans="1:10" ht="17" x14ac:dyDescent="0.25">
      <c r="A47" s="22"/>
      <c r="B47" s="23"/>
      <c r="C47" s="23"/>
    </row>
    <row r="48" spans="1:10" ht="17" x14ac:dyDescent="0.25">
      <c r="A48" s="22"/>
      <c r="B48" s="23"/>
      <c r="C48" s="23"/>
    </row>
    <row r="49" spans="1:3" ht="17" x14ac:dyDescent="0.25">
      <c r="A49" s="22"/>
      <c r="B49" s="23"/>
      <c r="C49" s="23"/>
    </row>
    <row r="50" spans="1:3" ht="17" x14ac:dyDescent="0.25">
      <c r="A50" s="22"/>
      <c r="B50" s="23"/>
      <c r="C50" s="23"/>
    </row>
    <row r="51" spans="1:3" ht="17" x14ac:dyDescent="0.25">
      <c r="A51" s="22"/>
      <c r="B51" s="23"/>
      <c r="C51" s="23"/>
    </row>
    <row r="52" spans="1:3" ht="17" x14ac:dyDescent="0.25">
      <c r="A52" s="22"/>
      <c r="B52" s="23"/>
      <c r="C52" s="23"/>
    </row>
    <row r="53" spans="1:3" ht="17" x14ac:dyDescent="0.25">
      <c r="A53" s="22"/>
      <c r="B53" s="23"/>
      <c r="C53" s="23"/>
    </row>
    <row r="54" spans="1:3" ht="17" x14ac:dyDescent="0.25">
      <c r="A54" s="22"/>
      <c r="B54" s="23"/>
      <c r="C54" s="23"/>
    </row>
    <row r="55" spans="1:3" ht="17" x14ac:dyDescent="0.25">
      <c r="A55" s="22"/>
      <c r="B55" s="23"/>
      <c r="C55" s="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2FE22-BB7F-2E4C-9AE9-E5C116B3E2FE}">
  <dimension ref="A1:AO17"/>
  <sheetViews>
    <sheetView workbookViewId="0">
      <selection activeCell="F25" sqref="F25"/>
    </sheetView>
  </sheetViews>
  <sheetFormatPr baseColWidth="10" defaultRowHeight="16" x14ac:dyDescent="0.2"/>
  <cols>
    <col min="1" max="16384" width="10.83203125" style="18"/>
  </cols>
  <sheetData>
    <row r="1" spans="1:41" x14ac:dyDescent="0.2">
      <c r="A1" s="29" t="s">
        <v>302</v>
      </c>
      <c r="B1" s="29" t="s">
        <v>303</v>
      </c>
      <c r="C1" s="29" t="s">
        <v>304</v>
      </c>
      <c r="D1" s="29" t="s">
        <v>305</v>
      </c>
      <c r="E1" s="29" t="s">
        <v>306</v>
      </c>
      <c r="F1" s="29" t="s">
        <v>307</v>
      </c>
      <c r="G1" s="29" t="s">
        <v>308</v>
      </c>
      <c r="H1" s="29" t="s">
        <v>309</v>
      </c>
      <c r="I1" s="29" t="s">
        <v>310</v>
      </c>
      <c r="J1" s="29" t="s">
        <v>311</v>
      </c>
      <c r="K1" s="29" t="s">
        <v>312</v>
      </c>
      <c r="L1" s="29" t="s">
        <v>313</v>
      </c>
      <c r="M1" s="29" t="s">
        <v>314</v>
      </c>
      <c r="N1" s="29" t="s">
        <v>315</v>
      </c>
      <c r="O1" s="29" t="s">
        <v>316</v>
      </c>
      <c r="P1" s="29" t="s">
        <v>317</v>
      </c>
      <c r="Q1" s="29" t="s">
        <v>318</v>
      </c>
      <c r="R1" s="29" t="s">
        <v>319</v>
      </c>
      <c r="S1" s="29" t="s">
        <v>320</v>
      </c>
      <c r="T1" s="29" t="s">
        <v>321</v>
      </c>
      <c r="U1" s="29" t="s">
        <v>322</v>
      </c>
      <c r="V1" s="29" t="s">
        <v>323</v>
      </c>
      <c r="W1" s="29" t="s">
        <v>324</v>
      </c>
      <c r="X1" s="29" t="s">
        <v>325</v>
      </c>
      <c r="Y1" s="29" t="s">
        <v>326</v>
      </c>
      <c r="Z1" s="29" t="s">
        <v>327</v>
      </c>
      <c r="AA1" s="29" t="s">
        <v>328</v>
      </c>
      <c r="AB1" s="29" t="s">
        <v>329</v>
      </c>
      <c r="AC1" s="29" t="s">
        <v>330</v>
      </c>
      <c r="AD1" s="29" t="s">
        <v>331</v>
      </c>
      <c r="AE1" s="29" t="s">
        <v>332</v>
      </c>
      <c r="AF1" s="29" t="s">
        <v>333</v>
      </c>
      <c r="AG1" s="29" t="s">
        <v>334</v>
      </c>
      <c r="AH1" s="29" t="s">
        <v>335</v>
      </c>
      <c r="AI1" s="29" t="s">
        <v>336</v>
      </c>
      <c r="AJ1" s="29" t="s">
        <v>337</v>
      </c>
      <c r="AK1" s="29" t="s">
        <v>338</v>
      </c>
      <c r="AL1" s="29" t="s">
        <v>339</v>
      </c>
      <c r="AM1" s="29" t="s">
        <v>340</v>
      </c>
      <c r="AN1" s="29" t="s">
        <v>341</v>
      </c>
      <c r="AO1" s="29" t="s">
        <v>359</v>
      </c>
    </row>
    <row r="2" spans="1:41" x14ac:dyDescent="0.2">
      <c r="A2" s="30">
        <v>1</v>
      </c>
      <c r="B2" s="30" t="s">
        <v>1</v>
      </c>
      <c r="C2" s="31">
        <f>IF(B2="","",IF(UPPER(B2)="CG",2,IF(UPPER(B2)="EG",1,"")))</f>
        <v>1</v>
      </c>
      <c r="D2" s="32">
        <v>0</v>
      </c>
      <c r="E2" s="32">
        <v>0</v>
      </c>
      <c r="F2" s="32">
        <v>0</v>
      </c>
      <c r="G2" s="32">
        <v>2.0199999999999999E-2</v>
      </c>
      <c r="H2" s="32">
        <v>0</v>
      </c>
      <c r="I2" s="32">
        <v>4.5600000000000002E-2</v>
      </c>
      <c r="J2" s="32">
        <v>0</v>
      </c>
      <c r="K2" s="32">
        <v>0.30599999999999999</v>
      </c>
      <c r="L2" s="32">
        <v>7.5500000000000003E-3</v>
      </c>
      <c r="M2" s="32">
        <v>4.7100000000000003E-2</v>
      </c>
      <c r="N2" s="32">
        <v>0</v>
      </c>
      <c r="O2" s="32">
        <v>1.37</v>
      </c>
      <c r="P2" s="32">
        <v>0.115</v>
      </c>
      <c r="Q2" s="32">
        <v>7.8200000000000006E-2</v>
      </c>
      <c r="R2" s="32">
        <v>0</v>
      </c>
      <c r="S2" s="32">
        <v>1.23</v>
      </c>
      <c r="T2" s="32">
        <v>1.89</v>
      </c>
      <c r="U2" s="32">
        <v>0.13100000000000001</v>
      </c>
      <c r="V2" s="32">
        <v>0</v>
      </c>
      <c r="W2" s="32">
        <v>4.8399999999999999E-2</v>
      </c>
      <c r="X2" s="32">
        <v>1.46E-2</v>
      </c>
      <c r="Y2" s="32">
        <v>4.5999999999999999E-3</v>
      </c>
      <c r="Z2" s="32">
        <v>0</v>
      </c>
      <c r="AA2" s="32">
        <v>3.5500000000000002E-3</v>
      </c>
      <c r="AB2" s="32">
        <v>0</v>
      </c>
      <c r="AC2" s="32">
        <v>3.56E-2</v>
      </c>
      <c r="AD2" s="32">
        <v>1.04E-2</v>
      </c>
      <c r="AE2" s="32">
        <v>0</v>
      </c>
      <c r="AF2" s="32">
        <v>0</v>
      </c>
      <c r="AG2" s="32">
        <v>4.2799999999999998E-2</v>
      </c>
      <c r="AH2" s="32">
        <v>0</v>
      </c>
      <c r="AI2" s="32">
        <v>4.7000000000000002E-3</v>
      </c>
      <c r="AJ2" s="32">
        <v>0</v>
      </c>
      <c r="AK2" s="32">
        <v>0</v>
      </c>
      <c r="AL2" s="32">
        <v>3.7000000000000002E-3</v>
      </c>
      <c r="AM2" s="32">
        <v>0</v>
      </c>
      <c r="AN2" s="32">
        <v>0</v>
      </c>
      <c r="AO2" s="33">
        <f>SUM(D2:AN2)</f>
        <v>5.4089999999999989</v>
      </c>
    </row>
    <row r="3" spans="1:41" x14ac:dyDescent="0.2">
      <c r="A3" s="30">
        <v>2</v>
      </c>
      <c r="B3" s="30" t="s">
        <v>1</v>
      </c>
      <c r="C3" s="31">
        <f t="shared" ref="C3:C17" si="0">IF(B3="","",IF(UPPER(B3)="CG",2,IF(UPPER(B3)="EG",1,"")))</f>
        <v>1</v>
      </c>
      <c r="D3" s="32">
        <v>0</v>
      </c>
      <c r="E3" s="32">
        <v>0</v>
      </c>
      <c r="F3" s="32">
        <v>0</v>
      </c>
      <c r="G3" s="32">
        <v>1.14E-2</v>
      </c>
      <c r="H3" s="32">
        <v>0</v>
      </c>
      <c r="I3" s="32">
        <v>2.4899999999999999E-2</v>
      </c>
      <c r="J3" s="32">
        <v>0</v>
      </c>
      <c r="K3" s="32">
        <v>0.2</v>
      </c>
      <c r="L3" s="32">
        <v>6.6E-3</v>
      </c>
      <c r="M3" s="32">
        <v>2.3199999999999998E-2</v>
      </c>
      <c r="N3" s="32">
        <v>0</v>
      </c>
      <c r="O3" s="32">
        <v>0.80700000000000005</v>
      </c>
      <c r="P3" s="32">
        <v>7.4399999999999994E-2</v>
      </c>
      <c r="Q3" s="32">
        <v>4.2700000000000002E-2</v>
      </c>
      <c r="R3" s="32">
        <v>0</v>
      </c>
      <c r="S3" s="32">
        <v>0.65700000000000003</v>
      </c>
      <c r="T3" s="32">
        <v>1.08</v>
      </c>
      <c r="U3" s="32">
        <v>9.64E-2</v>
      </c>
      <c r="V3" s="32">
        <v>0</v>
      </c>
      <c r="W3" s="32">
        <v>3.44E-2</v>
      </c>
      <c r="X3" s="32">
        <v>7.7999999999999996E-3</v>
      </c>
      <c r="Y3" s="32">
        <v>3.5000000000000001E-3</v>
      </c>
      <c r="Z3" s="32">
        <v>0</v>
      </c>
      <c r="AA3" s="32">
        <v>3.4499999999999999E-3</v>
      </c>
      <c r="AB3" s="32">
        <v>0</v>
      </c>
      <c r="AC3" s="32">
        <v>3.3599999999999998E-2</v>
      </c>
      <c r="AD3" s="32">
        <v>1.04E-2</v>
      </c>
      <c r="AE3" s="32">
        <v>0</v>
      </c>
      <c r="AF3" s="32">
        <v>0</v>
      </c>
      <c r="AG3" s="32">
        <v>4.2000000000000003E-2</v>
      </c>
      <c r="AH3" s="32">
        <v>0</v>
      </c>
      <c r="AI3" s="32">
        <v>0</v>
      </c>
      <c r="AJ3" s="32">
        <v>0</v>
      </c>
      <c r="AK3" s="32">
        <v>0</v>
      </c>
      <c r="AL3" s="32">
        <v>0</v>
      </c>
      <c r="AM3" s="32">
        <v>0</v>
      </c>
      <c r="AN3" s="32">
        <v>0</v>
      </c>
      <c r="AO3" s="33">
        <f t="shared" ref="AO3:AO17" si="1">SUM(D3:AN3)</f>
        <v>3.1587499999999999</v>
      </c>
    </row>
    <row r="4" spans="1:41" x14ac:dyDescent="0.2">
      <c r="A4" s="30">
        <v>3</v>
      </c>
      <c r="B4" s="30" t="s">
        <v>1</v>
      </c>
      <c r="C4" s="31">
        <f t="shared" si="0"/>
        <v>1</v>
      </c>
      <c r="D4" s="32">
        <v>3.8999999999999998E-3</v>
      </c>
      <c r="E4" s="32">
        <v>6.1000000000000004E-3</v>
      </c>
      <c r="F4" s="32">
        <v>0</v>
      </c>
      <c r="G4" s="32">
        <v>0</v>
      </c>
      <c r="H4" s="32">
        <v>0</v>
      </c>
      <c r="I4" s="32">
        <v>8.5500000000000003E-3</v>
      </c>
      <c r="J4" s="32">
        <v>0</v>
      </c>
      <c r="K4" s="32">
        <v>9.1200000000000003E-2</v>
      </c>
      <c r="L4" s="32">
        <v>0</v>
      </c>
      <c r="M4" s="32">
        <v>1.8800000000000001E-2</v>
      </c>
      <c r="N4" s="32">
        <v>0</v>
      </c>
      <c r="O4" s="32">
        <v>0.63300000000000001</v>
      </c>
      <c r="P4" s="32">
        <v>4.4699999999999997E-2</v>
      </c>
      <c r="Q4" s="32">
        <v>4.4900000000000002E-2</v>
      </c>
      <c r="R4" s="32">
        <v>0</v>
      </c>
      <c r="S4" s="32">
        <v>0.76600000000000001</v>
      </c>
      <c r="T4" s="32">
        <v>0.81100000000000005</v>
      </c>
      <c r="U4" s="32">
        <v>9.4399999999999998E-2</v>
      </c>
      <c r="V4" s="32">
        <v>0</v>
      </c>
      <c r="W4" s="32">
        <v>3.4000000000000002E-2</v>
      </c>
      <c r="X4" s="32">
        <v>0.01</v>
      </c>
      <c r="Y4" s="32">
        <v>0</v>
      </c>
      <c r="Z4" s="32">
        <v>0</v>
      </c>
      <c r="AA4" s="32">
        <v>4.1000000000000003E-3</v>
      </c>
      <c r="AB4" s="32">
        <v>0</v>
      </c>
      <c r="AC4" s="32">
        <v>3.4500000000000003E-2</v>
      </c>
      <c r="AD4" s="32">
        <v>9.0500000000000008E-3</v>
      </c>
      <c r="AE4" s="32">
        <v>0</v>
      </c>
      <c r="AF4" s="32">
        <v>0</v>
      </c>
      <c r="AG4" s="32">
        <v>4.8399999999999999E-2</v>
      </c>
      <c r="AH4" s="32">
        <v>0</v>
      </c>
      <c r="AI4" s="32">
        <v>0</v>
      </c>
      <c r="AJ4" s="32">
        <v>0</v>
      </c>
      <c r="AK4" s="32">
        <v>0</v>
      </c>
      <c r="AL4" s="32">
        <v>0</v>
      </c>
      <c r="AM4" s="32">
        <v>0</v>
      </c>
      <c r="AN4" s="32">
        <v>0</v>
      </c>
      <c r="AO4" s="33">
        <f t="shared" si="1"/>
        <v>2.6625999999999994</v>
      </c>
    </row>
    <row r="5" spans="1:41" x14ac:dyDescent="0.2">
      <c r="A5" s="30">
        <v>4</v>
      </c>
      <c r="B5" s="30" t="s">
        <v>1</v>
      </c>
      <c r="C5" s="31">
        <f t="shared" si="0"/>
        <v>1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4.4400000000000002E-2</v>
      </c>
      <c r="L5" s="32">
        <v>0</v>
      </c>
      <c r="M5" s="32">
        <v>7.8499999999999993E-3</v>
      </c>
      <c r="N5" s="32">
        <v>0</v>
      </c>
      <c r="O5" s="32">
        <v>0.313</v>
      </c>
      <c r="P5" s="32">
        <v>2.3599999999999999E-2</v>
      </c>
      <c r="Q5" s="32">
        <v>1.95E-2</v>
      </c>
      <c r="R5" s="32">
        <v>0</v>
      </c>
      <c r="S5" s="32">
        <v>0.36199999999999999</v>
      </c>
      <c r="T5" s="32">
        <v>0.48</v>
      </c>
      <c r="U5" s="32">
        <v>8.48E-2</v>
      </c>
      <c r="V5" s="32">
        <v>0</v>
      </c>
      <c r="W5" s="32">
        <v>2.7099999999999999E-2</v>
      </c>
      <c r="X5" s="32">
        <v>6.7000000000000002E-3</v>
      </c>
      <c r="Y5" s="32">
        <v>0</v>
      </c>
      <c r="Z5" s="32">
        <v>0</v>
      </c>
      <c r="AA5" s="32">
        <v>3.8500000000000001E-3</v>
      </c>
      <c r="AB5" s="32">
        <v>0</v>
      </c>
      <c r="AC5" s="32">
        <v>3.32E-2</v>
      </c>
      <c r="AD5" s="32">
        <v>1.14E-2</v>
      </c>
      <c r="AE5" s="32">
        <v>0</v>
      </c>
      <c r="AF5" s="32">
        <v>0</v>
      </c>
      <c r="AG5" s="32">
        <v>3.7999999999999999E-2</v>
      </c>
      <c r="AH5" s="32">
        <v>0</v>
      </c>
      <c r="AI5" s="32">
        <v>0</v>
      </c>
      <c r="AJ5" s="32">
        <v>0</v>
      </c>
      <c r="AK5" s="32">
        <v>0</v>
      </c>
      <c r="AL5" s="32">
        <v>0</v>
      </c>
      <c r="AM5" s="32">
        <v>0</v>
      </c>
      <c r="AN5" s="32">
        <v>0</v>
      </c>
      <c r="AO5" s="33">
        <f t="shared" si="1"/>
        <v>1.4553999999999998</v>
      </c>
    </row>
    <row r="6" spans="1:41" x14ac:dyDescent="0.2">
      <c r="A6" s="30">
        <v>5</v>
      </c>
      <c r="B6" s="30" t="s">
        <v>1</v>
      </c>
      <c r="C6" s="31">
        <f t="shared" si="0"/>
        <v>1</v>
      </c>
      <c r="D6" s="32">
        <v>0</v>
      </c>
      <c r="E6" s="32">
        <v>0</v>
      </c>
      <c r="F6" s="32">
        <v>0</v>
      </c>
      <c r="G6" s="32">
        <v>9.8499999999999994E-3</v>
      </c>
      <c r="H6" s="32">
        <v>0</v>
      </c>
      <c r="I6" s="32">
        <v>1.9400000000000001E-2</v>
      </c>
      <c r="J6" s="32">
        <v>0</v>
      </c>
      <c r="K6" s="32">
        <v>0.156</v>
      </c>
      <c r="L6" s="32">
        <v>4.1000000000000003E-3</v>
      </c>
      <c r="M6" s="32">
        <v>1.8200000000000001E-2</v>
      </c>
      <c r="N6" s="32">
        <v>0</v>
      </c>
      <c r="O6" s="32">
        <v>0.61</v>
      </c>
      <c r="P6" s="32">
        <v>4.9399999999999999E-2</v>
      </c>
      <c r="Q6" s="32">
        <v>3.7999999999999999E-2</v>
      </c>
      <c r="R6" s="32">
        <v>0</v>
      </c>
      <c r="S6" s="32">
        <v>0.57899999999999996</v>
      </c>
      <c r="T6" s="32">
        <v>0.877</v>
      </c>
      <c r="U6" s="32">
        <v>9.7000000000000003E-2</v>
      </c>
      <c r="V6" s="32">
        <v>0</v>
      </c>
      <c r="W6" s="32">
        <v>3.4799999999999998E-2</v>
      </c>
      <c r="X6" s="32">
        <v>7.3000000000000001E-3</v>
      </c>
      <c r="Y6" s="32">
        <v>3.3999999999999998E-3</v>
      </c>
      <c r="Z6" s="32">
        <v>0</v>
      </c>
      <c r="AA6" s="32">
        <v>4.3499999999999997E-3</v>
      </c>
      <c r="AB6" s="32">
        <v>0</v>
      </c>
      <c r="AC6" s="32">
        <v>4.0399999999999998E-2</v>
      </c>
      <c r="AD6" s="32">
        <v>1.24E-2</v>
      </c>
      <c r="AE6" s="32">
        <v>0</v>
      </c>
      <c r="AF6" s="32">
        <v>0</v>
      </c>
      <c r="AG6" s="32">
        <v>4.3799999999999999E-2</v>
      </c>
      <c r="AH6" s="32">
        <v>0</v>
      </c>
      <c r="AI6" s="32">
        <v>5.3E-3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3">
        <f t="shared" si="1"/>
        <v>2.6097000000000001</v>
      </c>
    </row>
    <row r="7" spans="1:41" x14ac:dyDescent="0.2">
      <c r="A7" s="30">
        <v>6</v>
      </c>
      <c r="B7" s="30" t="s">
        <v>1</v>
      </c>
      <c r="C7" s="31">
        <f t="shared" si="0"/>
        <v>1</v>
      </c>
      <c r="D7" s="32">
        <v>0</v>
      </c>
      <c r="E7" s="32">
        <v>0</v>
      </c>
      <c r="F7" s="32">
        <v>0</v>
      </c>
      <c r="G7" s="32">
        <v>6.8999999999999999E-3</v>
      </c>
      <c r="H7" s="32">
        <v>0</v>
      </c>
      <c r="I7" s="32">
        <v>9.4000000000000004E-3</v>
      </c>
      <c r="J7" s="32">
        <v>0</v>
      </c>
      <c r="K7" s="32">
        <v>9.2799999999999994E-2</v>
      </c>
      <c r="L7" s="32">
        <v>0</v>
      </c>
      <c r="M7" s="32">
        <v>1.06E-2</v>
      </c>
      <c r="N7" s="32">
        <v>0</v>
      </c>
      <c r="O7" s="32">
        <v>0.49</v>
      </c>
      <c r="P7" s="32">
        <v>4.0500000000000001E-2</v>
      </c>
      <c r="Q7" s="32">
        <v>2.0400000000000001E-2</v>
      </c>
      <c r="R7" s="32">
        <v>0</v>
      </c>
      <c r="S7" s="32">
        <v>0.35699999999999998</v>
      </c>
      <c r="T7" s="32">
        <v>0.65600000000000003</v>
      </c>
      <c r="U7" s="32">
        <v>7.4300000000000005E-2</v>
      </c>
      <c r="V7" s="32">
        <v>0</v>
      </c>
      <c r="W7" s="32">
        <v>2.7E-2</v>
      </c>
      <c r="X7" s="32">
        <v>0</v>
      </c>
      <c r="Y7" s="32">
        <v>0</v>
      </c>
      <c r="Z7" s="32">
        <v>0</v>
      </c>
      <c r="AA7" s="32">
        <v>3.3E-3</v>
      </c>
      <c r="AB7" s="32">
        <v>0</v>
      </c>
      <c r="AC7" s="32">
        <v>3.3399999999999999E-2</v>
      </c>
      <c r="AD7" s="32">
        <v>1.11E-2</v>
      </c>
      <c r="AE7" s="32">
        <v>0</v>
      </c>
      <c r="AF7" s="32">
        <v>0</v>
      </c>
      <c r="AG7" s="32">
        <v>4.0500000000000001E-2</v>
      </c>
      <c r="AH7" s="32">
        <v>0</v>
      </c>
      <c r="AI7" s="32">
        <v>4.1000000000000003E-3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3">
        <f t="shared" si="1"/>
        <v>1.8773000000000004</v>
      </c>
    </row>
    <row r="8" spans="1:41" x14ac:dyDescent="0.2">
      <c r="A8" s="30">
        <v>7</v>
      </c>
      <c r="B8" s="30" t="s">
        <v>1</v>
      </c>
      <c r="C8" s="31">
        <f t="shared" si="0"/>
        <v>1</v>
      </c>
      <c r="D8" s="32">
        <v>0</v>
      </c>
      <c r="E8" s="32">
        <v>0</v>
      </c>
      <c r="F8" s="32">
        <v>0</v>
      </c>
      <c r="G8" s="32">
        <v>1.14E-2</v>
      </c>
      <c r="H8" s="32">
        <v>0</v>
      </c>
      <c r="I8" s="32">
        <v>1.7600000000000001E-2</v>
      </c>
      <c r="J8" s="32">
        <v>0</v>
      </c>
      <c r="K8" s="32">
        <v>0.20100000000000001</v>
      </c>
      <c r="L8" s="32">
        <v>6.2500000000000003E-3</v>
      </c>
      <c r="M8" s="32">
        <v>2.06E-2</v>
      </c>
      <c r="N8" s="32">
        <v>0</v>
      </c>
      <c r="O8" s="32">
        <v>1.01</v>
      </c>
      <c r="P8" s="32">
        <v>7.7100000000000002E-2</v>
      </c>
      <c r="Q8" s="32">
        <v>4.48E-2</v>
      </c>
      <c r="R8" s="32">
        <v>0</v>
      </c>
      <c r="S8" s="32">
        <v>0.74</v>
      </c>
      <c r="T8" s="32">
        <v>1.27</v>
      </c>
      <c r="U8" s="32">
        <v>0.104</v>
      </c>
      <c r="V8" s="32">
        <v>0</v>
      </c>
      <c r="W8" s="32">
        <v>4.0399999999999998E-2</v>
      </c>
      <c r="X8" s="32">
        <v>8.6E-3</v>
      </c>
      <c r="Y8" s="32">
        <v>3.8500000000000001E-3</v>
      </c>
      <c r="Z8" s="32">
        <v>0</v>
      </c>
      <c r="AA8" s="32">
        <v>3.5000000000000001E-3</v>
      </c>
      <c r="AB8" s="32">
        <v>0</v>
      </c>
      <c r="AC8" s="32">
        <v>3.2199999999999999E-2</v>
      </c>
      <c r="AD8" s="32">
        <v>1.11E-2</v>
      </c>
      <c r="AE8" s="32">
        <v>0</v>
      </c>
      <c r="AF8" s="32">
        <v>0</v>
      </c>
      <c r="AG8" s="32">
        <v>4.7399999999999998E-2</v>
      </c>
      <c r="AH8" s="32">
        <v>0</v>
      </c>
      <c r="AI8" s="32">
        <v>6.3E-3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3">
        <f t="shared" si="1"/>
        <v>3.6560999999999999</v>
      </c>
    </row>
    <row r="9" spans="1:41" x14ac:dyDescent="0.2">
      <c r="A9" s="30">
        <v>8</v>
      </c>
      <c r="B9" s="30" t="s">
        <v>1</v>
      </c>
      <c r="C9" s="31">
        <f t="shared" si="0"/>
        <v>1</v>
      </c>
      <c r="D9" s="32">
        <v>0</v>
      </c>
      <c r="E9" s="32">
        <v>0</v>
      </c>
      <c r="F9" s="32">
        <v>0</v>
      </c>
      <c r="G9" s="32">
        <v>9.6500000000000006E-3</v>
      </c>
      <c r="H9" s="32">
        <v>0</v>
      </c>
      <c r="I9" s="32">
        <v>1.4500000000000001E-2</v>
      </c>
      <c r="J9" s="32">
        <v>0</v>
      </c>
      <c r="K9" s="32">
        <v>0.16500000000000001</v>
      </c>
      <c r="L9" s="32">
        <v>4.4000000000000003E-3</v>
      </c>
      <c r="M9" s="32">
        <v>2.2499999999999999E-2</v>
      </c>
      <c r="N9" s="32">
        <v>0</v>
      </c>
      <c r="O9" s="32">
        <v>0.76500000000000001</v>
      </c>
      <c r="P9" s="32">
        <v>6.5199999999999994E-2</v>
      </c>
      <c r="Q9" s="32">
        <v>4.5400000000000003E-2</v>
      </c>
      <c r="R9" s="32">
        <v>0</v>
      </c>
      <c r="S9" s="32">
        <v>0.69599999999999995</v>
      </c>
      <c r="T9" s="32">
        <v>1.0900000000000001</v>
      </c>
      <c r="U9" s="32">
        <v>9.6000000000000002E-2</v>
      </c>
      <c r="V9" s="32">
        <v>0</v>
      </c>
      <c r="W9" s="32">
        <v>3.5999999999999997E-2</v>
      </c>
      <c r="X9" s="32">
        <v>7.6E-3</v>
      </c>
      <c r="Y9" s="32">
        <v>3.4499999999999999E-3</v>
      </c>
      <c r="Z9" s="32">
        <v>0</v>
      </c>
      <c r="AA9" s="32">
        <v>3.3999999999999998E-3</v>
      </c>
      <c r="AB9" s="32">
        <v>0</v>
      </c>
      <c r="AC9" s="32">
        <v>2.92E-2</v>
      </c>
      <c r="AD9" s="32">
        <v>9.4000000000000004E-3</v>
      </c>
      <c r="AE9" s="32">
        <v>0</v>
      </c>
      <c r="AF9" s="32">
        <v>0</v>
      </c>
      <c r="AG9" s="32">
        <v>6.08E-2</v>
      </c>
      <c r="AH9" s="32">
        <v>0</v>
      </c>
      <c r="AI9" s="32">
        <v>5.1999999999999998E-3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3">
        <f t="shared" si="1"/>
        <v>3.1286999999999998</v>
      </c>
    </row>
    <row r="10" spans="1:41" x14ac:dyDescent="0.2">
      <c r="A10" s="30">
        <v>9</v>
      </c>
      <c r="B10" s="30" t="s">
        <v>4</v>
      </c>
      <c r="C10" s="31">
        <f t="shared" si="0"/>
        <v>2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3.78E-2</v>
      </c>
      <c r="L10" s="32">
        <v>0</v>
      </c>
      <c r="M10" s="32">
        <v>0</v>
      </c>
      <c r="N10" s="32">
        <v>0</v>
      </c>
      <c r="O10" s="32">
        <v>0.34699999999999998</v>
      </c>
      <c r="P10" s="32">
        <v>2.4199999999999999E-2</v>
      </c>
      <c r="Q10" s="32">
        <v>1.1900000000000001E-2</v>
      </c>
      <c r="R10" s="32">
        <v>0</v>
      </c>
      <c r="S10" s="32">
        <v>0.23799999999999999</v>
      </c>
      <c r="T10" s="32">
        <v>0.43099999999999999</v>
      </c>
      <c r="U10" s="32">
        <v>6.2799999999999995E-2</v>
      </c>
      <c r="V10" s="32">
        <v>0</v>
      </c>
      <c r="W10" s="32">
        <v>2.24E-2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3.2899999999999999E-2</v>
      </c>
      <c r="AD10" s="32">
        <v>1.26E-2</v>
      </c>
      <c r="AE10" s="32">
        <v>0</v>
      </c>
      <c r="AF10" s="32">
        <v>0</v>
      </c>
      <c r="AG10" s="32">
        <v>8.5000000000000006E-2</v>
      </c>
      <c r="AH10" s="32">
        <v>0</v>
      </c>
      <c r="AI10" s="32">
        <v>4.2500000000000003E-3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3">
        <f t="shared" si="1"/>
        <v>1.30985</v>
      </c>
    </row>
    <row r="11" spans="1:41" x14ac:dyDescent="0.2">
      <c r="A11" s="30">
        <v>10</v>
      </c>
      <c r="B11" s="30" t="s">
        <v>4</v>
      </c>
      <c r="C11" s="31">
        <f t="shared" si="0"/>
        <v>2</v>
      </c>
      <c r="D11" s="32">
        <v>3.7499999999999999E-3</v>
      </c>
      <c r="E11" s="32">
        <v>0</v>
      </c>
      <c r="F11" s="32">
        <v>0</v>
      </c>
      <c r="G11" s="32">
        <v>1.5100000000000001E-2</v>
      </c>
      <c r="H11" s="32">
        <v>0</v>
      </c>
      <c r="I11" s="32">
        <v>2.8799999999999999E-2</v>
      </c>
      <c r="J11" s="32">
        <v>0</v>
      </c>
      <c r="K11" s="32">
        <v>0.33100000000000002</v>
      </c>
      <c r="L11" s="32">
        <v>1.1599999999999999E-2</v>
      </c>
      <c r="M11" s="32">
        <v>3.7600000000000001E-2</v>
      </c>
      <c r="N11" s="32">
        <v>0</v>
      </c>
      <c r="O11" s="32">
        <v>1.71</v>
      </c>
      <c r="P11" s="32">
        <v>0.129</v>
      </c>
      <c r="Q11" s="32">
        <v>7.2400000000000006E-2</v>
      </c>
      <c r="R11" s="32">
        <v>0</v>
      </c>
      <c r="S11" s="32">
        <v>1.1599999999999999</v>
      </c>
      <c r="T11" s="32">
        <v>2.0099999999999998</v>
      </c>
      <c r="U11" s="32">
        <v>0.11899999999999999</v>
      </c>
      <c r="V11" s="32">
        <v>0</v>
      </c>
      <c r="W11" s="32">
        <v>5.4300000000000001E-2</v>
      </c>
      <c r="X11" s="32">
        <v>1.5299999999999999E-2</v>
      </c>
      <c r="Y11" s="32">
        <v>4.8500000000000001E-3</v>
      </c>
      <c r="Z11" s="32">
        <v>0</v>
      </c>
      <c r="AA11" s="32">
        <v>3.3999999999999998E-3</v>
      </c>
      <c r="AB11" s="32">
        <v>0</v>
      </c>
      <c r="AC11" s="32">
        <v>3.15E-2</v>
      </c>
      <c r="AD11" s="32">
        <v>1.09E-2</v>
      </c>
      <c r="AE11" s="32">
        <v>0</v>
      </c>
      <c r="AF11" s="32">
        <v>0</v>
      </c>
      <c r="AG11" s="32">
        <v>5.9700000000000003E-2</v>
      </c>
      <c r="AH11" s="32">
        <v>0</v>
      </c>
      <c r="AI11" s="32">
        <v>5.2500000000000003E-3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3">
        <f t="shared" si="1"/>
        <v>5.8134500000000005</v>
      </c>
    </row>
    <row r="12" spans="1:41" x14ac:dyDescent="0.2">
      <c r="A12" s="30">
        <v>11</v>
      </c>
      <c r="B12" s="30" t="s">
        <v>4</v>
      </c>
      <c r="C12" s="31">
        <f t="shared" si="0"/>
        <v>2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2.3800000000000002E-2</v>
      </c>
      <c r="J12" s="32">
        <v>0</v>
      </c>
      <c r="K12" s="32">
        <v>5.4600000000000003E-2</v>
      </c>
      <c r="L12" s="32">
        <v>0</v>
      </c>
      <c r="M12" s="32">
        <v>6.7999999999999996E-3</v>
      </c>
      <c r="N12" s="32">
        <v>0</v>
      </c>
      <c r="O12" s="32">
        <v>0.316</v>
      </c>
      <c r="P12" s="32">
        <v>2.23E-2</v>
      </c>
      <c r="Q12" s="32">
        <v>1.8200000000000001E-2</v>
      </c>
      <c r="R12" s="32">
        <v>0</v>
      </c>
      <c r="S12" s="32">
        <v>0.30499999999999999</v>
      </c>
      <c r="T12" s="32">
        <v>0.40200000000000002</v>
      </c>
      <c r="U12" s="32">
        <v>7.1999999999999995E-2</v>
      </c>
      <c r="V12" s="32">
        <v>0</v>
      </c>
      <c r="W12" s="32">
        <v>2.8500000000000001E-2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2.9600000000000001E-2</v>
      </c>
      <c r="AD12" s="32">
        <v>1.2800000000000001E-2</v>
      </c>
      <c r="AE12" s="32">
        <v>7.2500000000000004E-3</v>
      </c>
      <c r="AF12" s="32">
        <v>0</v>
      </c>
      <c r="AG12" s="32">
        <v>5.7000000000000002E-2</v>
      </c>
      <c r="AH12" s="32">
        <v>0</v>
      </c>
      <c r="AI12" s="32">
        <v>3.3999999999999998E-3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3">
        <f t="shared" si="1"/>
        <v>1.3592499999999998</v>
      </c>
    </row>
    <row r="13" spans="1:41" x14ac:dyDescent="0.2">
      <c r="A13" s="30">
        <v>12</v>
      </c>
      <c r="B13" s="30" t="s">
        <v>4</v>
      </c>
      <c r="C13" s="31">
        <f t="shared" si="0"/>
        <v>2</v>
      </c>
      <c r="D13" s="32">
        <v>0</v>
      </c>
      <c r="E13" s="32">
        <v>3.3E-3</v>
      </c>
      <c r="F13" s="32">
        <v>0</v>
      </c>
      <c r="G13" s="32">
        <v>7.45E-3</v>
      </c>
      <c r="H13" s="32">
        <v>0</v>
      </c>
      <c r="I13" s="32">
        <v>1.06E-2</v>
      </c>
      <c r="J13" s="32">
        <v>0</v>
      </c>
      <c r="K13" s="32">
        <v>0.11</v>
      </c>
      <c r="L13" s="32">
        <v>0</v>
      </c>
      <c r="M13" s="32">
        <v>1.5800000000000002E-2</v>
      </c>
      <c r="N13" s="32">
        <v>0</v>
      </c>
      <c r="O13" s="32">
        <v>0.53</v>
      </c>
      <c r="P13" s="32">
        <v>3.4200000000000001E-2</v>
      </c>
      <c r="Q13" s="32">
        <v>2.5600000000000001E-2</v>
      </c>
      <c r="R13" s="32">
        <v>0</v>
      </c>
      <c r="S13" s="32">
        <v>0.436</v>
      </c>
      <c r="T13" s="32">
        <v>0.60219999999999996</v>
      </c>
      <c r="U13" s="32">
        <v>9.1800000000000007E-2</v>
      </c>
      <c r="V13" s="32">
        <v>0</v>
      </c>
      <c r="W13" s="32">
        <v>2.92E-2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4.2200000000000001E-2</v>
      </c>
      <c r="AD13" s="32">
        <v>1.3299999999999999E-2</v>
      </c>
      <c r="AE13" s="32">
        <v>0</v>
      </c>
      <c r="AF13" s="32">
        <v>0</v>
      </c>
      <c r="AG13" s="32">
        <v>6.5600000000000006E-2</v>
      </c>
      <c r="AH13" s="32">
        <v>0</v>
      </c>
      <c r="AI13" s="32">
        <v>5.1000000000000004E-3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3">
        <f t="shared" si="1"/>
        <v>2.0223500000000003</v>
      </c>
    </row>
    <row r="14" spans="1:41" x14ac:dyDescent="0.2">
      <c r="A14" s="30">
        <v>13</v>
      </c>
      <c r="B14" s="30" t="s">
        <v>4</v>
      </c>
      <c r="C14" s="31">
        <f t="shared" si="0"/>
        <v>2</v>
      </c>
      <c r="D14" s="32">
        <v>0</v>
      </c>
      <c r="E14" s="32">
        <v>0</v>
      </c>
      <c r="F14" s="32">
        <v>0</v>
      </c>
      <c r="G14" s="32">
        <v>7.2500000000000004E-3</v>
      </c>
      <c r="H14" s="32">
        <v>0</v>
      </c>
      <c r="I14" s="32">
        <v>1.2699999999999999E-2</v>
      </c>
      <c r="J14" s="32">
        <v>0</v>
      </c>
      <c r="K14" s="32">
        <v>0.13600000000000001</v>
      </c>
      <c r="L14" s="32">
        <v>4.5500000000000002E-3</v>
      </c>
      <c r="M14" s="32">
        <v>2.0400000000000001E-2</v>
      </c>
      <c r="N14" s="32">
        <v>0</v>
      </c>
      <c r="O14" s="32">
        <v>0.63500000000000001</v>
      </c>
      <c r="P14" s="32">
        <v>4.48E-2</v>
      </c>
      <c r="Q14" s="32">
        <v>3.6200000000000003E-2</v>
      </c>
      <c r="R14" s="32">
        <v>0</v>
      </c>
      <c r="S14" s="32">
        <v>0.498</v>
      </c>
      <c r="T14" s="32">
        <v>0.83799999999999997</v>
      </c>
      <c r="U14" s="32">
        <v>0.10299999999999999</v>
      </c>
      <c r="V14" s="32">
        <v>0</v>
      </c>
      <c r="W14" s="32">
        <v>3.5499999999999997E-2</v>
      </c>
      <c r="X14" s="32">
        <v>0</v>
      </c>
      <c r="Y14" s="32">
        <v>3.7000000000000002E-3</v>
      </c>
      <c r="Z14" s="32">
        <v>0</v>
      </c>
      <c r="AA14" s="32">
        <v>0</v>
      </c>
      <c r="AB14" s="32">
        <v>0</v>
      </c>
      <c r="AC14" s="32">
        <v>3.7999999999999999E-2</v>
      </c>
      <c r="AD14" s="32">
        <v>1.18E-2</v>
      </c>
      <c r="AE14" s="32">
        <v>0</v>
      </c>
      <c r="AF14" s="32">
        <v>0</v>
      </c>
      <c r="AG14" s="32">
        <v>5.1799999999999999E-2</v>
      </c>
      <c r="AH14" s="32">
        <v>0</v>
      </c>
      <c r="AI14" s="32">
        <v>6.9499999999999996E-3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3">
        <f t="shared" si="1"/>
        <v>2.4836499999999995</v>
      </c>
    </row>
    <row r="15" spans="1:41" x14ac:dyDescent="0.2">
      <c r="A15" s="30">
        <v>14</v>
      </c>
      <c r="B15" s="30" t="s">
        <v>4</v>
      </c>
      <c r="C15" s="31">
        <f t="shared" si="0"/>
        <v>2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9.6500000000000006E-3</v>
      </c>
      <c r="J15" s="32">
        <v>0</v>
      </c>
      <c r="K15" s="32">
        <v>0.10299999999999999</v>
      </c>
      <c r="L15" s="32">
        <v>3.9500000000000004E-3</v>
      </c>
      <c r="M15" s="32">
        <v>1.46E-2</v>
      </c>
      <c r="N15" s="32">
        <v>0</v>
      </c>
      <c r="O15" s="32">
        <v>0.61199999999999999</v>
      </c>
      <c r="P15" s="32">
        <v>4.5999999999999999E-2</v>
      </c>
      <c r="Q15" s="32">
        <v>2.9899999999999999E-2</v>
      </c>
      <c r="R15" s="32">
        <v>0</v>
      </c>
      <c r="S15" s="32">
        <v>0.51800000000000002</v>
      </c>
      <c r="T15" s="32">
        <v>0.871</v>
      </c>
      <c r="U15" s="32">
        <v>8.3000000000000004E-2</v>
      </c>
      <c r="V15" s="32">
        <v>0</v>
      </c>
      <c r="W15" s="32">
        <v>3.0800000000000001E-2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4.0099999999999997E-2</v>
      </c>
      <c r="AD15" s="32">
        <v>1.3599999999999999E-2</v>
      </c>
      <c r="AE15" s="32">
        <v>0</v>
      </c>
      <c r="AF15" s="32">
        <v>1.0699999999999999E-2</v>
      </c>
      <c r="AG15" s="32">
        <v>4.1799999999999997E-2</v>
      </c>
      <c r="AH15" s="32">
        <v>0</v>
      </c>
      <c r="AI15" s="32">
        <v>6.7999999999999996E-3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3">
        <f t="shared" si="1"/>
        <v>2.4348999999999998</v>
      </c>
    </row>
    <row r="16" spans="1:41" x14ac:dyDescent="0.2">
      <c r="A16" s="30">
        <v>15</v>
      </c>
      <c r="B16" s="30" t="s">
        <v>4</v>
      </c>
      <c r="C16" s="31">
        <f t="shared" si="0"/>
        <v>2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3.78E-2</v>
      </c>
      <c r="L16" s="32">
        <v>0</v>
      </c>
      <c r="M16" s="32">
        <v>5.8500000000000002E-3</v>
      </c>
      <c r="N16" s="32">
        <v>0</v>
      </c>
      <c r="O16" s="32">
        <v>0.23899999999999999</v>
      </c>
      <c r="P16" s="32">
        <v>1.44E-2</v>
      </c>
      <c r="Q16" s="32">
        <v>1.2E-2</v>
      </c>
      <c r="R16" s="32">
        <v>0</v>
      </c>
      <c r="S16" s="32">
        <v>0.22</v>
      </c>
      <c r="T16" s="32">
        <v>0.30599999999999999</v>
      </c>
      <c r="U16" s="32">
        <v>5.9799999999999999E-2</v>
      </c>
      <c r="V16" s="32">
        <v>0</v>
      </c>
      <c r="W16" s="32">
        <v>1.6E-2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0.03</v>
      </c>
      <c r="AD16" s="32">
        <v>8.3499999999999998E-3</v>
      </c>
      <c r="AE16" s="32">
        <v>0</v>
      </c>
      <c r="AF16" s="32">
        <v>0</v>
      </c>
      <c r="AG16" s="32">
        <v>3.8699999999999998E-2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3">
        <f t="shared" si="1"/>
        <v>0.9879</v>
      </c>
    </row>
    <row r="17" spans="1:41" x14ac:dyDescent="0.2">
      <c r="A17" s="30">
        <v>16</v>
      </c>
      <c r="B17" s="30" t="s">
        <v>4</v>
      </c>
      <c r="C17" s="31">
        <f t="shared" si="0"/>
        <v>2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7.45E-3</v>
      </c>
      <c r="J17" s="32">
        <v>0</v>
      </c>
      <c r="K17" s="32">
        <v>5.1799999999999999E-2</v>
      </c>
      <c r="L17" s="32">
        <v>0</v>
      </c>
      <c r="M17" s="32">
        <v>6.0499999999999998E-3</v>
      </c>
      <c r="N17" s="32">
        <v>0</v>
      </c>
      <c r="O17" s="32">
        <v>0.39400000000000002</v>
      </c>
      <c r="P17" s="32">
        <v>3.1300000000000001E-2</v>
      </c>
      <c r="Q17" s="32">
        <v>1.6E-2</v>
      </c>
      <c r="R17" s="32">
        <v>0</v>
      </c>
      <c r="S17" s="32">
        <v>0.28299999999999997</v>
      </c>
      <c r="T17" s="32">
        <v>0.54700000000000004</v>
      </c>
      <c r="U17" s="32">
        <v>6.54E-2</v>
      </c>
      <c r="V17" s="32">
        <v>0</v>
      </c>
      <c r="W17" s="32">
        <v>2.2599999999999999E-2</v>
      </c>
      <c r="X17" s="32">
        <v>0</v>
      </c>
      <c r="Y17" s="32">
        <v>0</v>
      </c>
      <c r="Z17" s="32">
        <v>0</v>
      </c>
      <c r="AA17" s="32">
        <v>4.4999999999999997E-3</v>
      </c>
      <c r="AB17" s="32">
        <v>0</v>
      </c>
      <c r="AC17" s="32">
        <v>3.4000000000000002E-2</v>
      </c>
      <c r="AD17" s="32">
        <v>1.5100000000000001E-2</v>
      </c>
      <c r="AE17" s="32">
        <v>0</v>
      </c>
      <c r="AF17" s="32">
        <v>0</v>
      </c>
      <c r="AG17" s="32">
        <v>5.9700000000000003E-2</v>
      </c>
      <c r="AH17" s="32">
        <v>0</v>
      </c>
      <c r="AI17" s="32">
        <v>3.5999999999999999E-3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3">
        <f t="shared" si="1"/>
        <v>1.5415000000000001</v>
      </c>
    </row>
  </sheetData>
  <dataValidations count="1">
    <dataValidation type="list" allowBlank="1" sqref="B2:B17" xr:uid="{03BE2E23-A2C4-1A42-9086-4F658F7C5032}">
      <formula1>"CG,EG"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80491-3268-B947-B405-E7EE7E646C39}">
  <dimension ref="A1:T17"/>
  <sheetViews>
    <sheetView workbookViewId="0">
      <selection activeCell="Z31" sqref="Z31"/>
    </sheetView>
  </sheetViews>
  <sheetFormatPr baseColWidth="10" defaultRowHeight="16" x14ac:dyDescent="0.2"/>
  <cols>
    <col min="1" max="16384" width="10.83203125" style="34"/>
  </cols>
  <sheetData>
    <row r="1" spans="1:20" ht="30" x14ac:dyDescent="0.2">
      <c r="A1" s="35" t="s">
        <v>302</v>
      </c>
      <c r="B1" s="35" t="s">
        <v>303</v>
      </c>
      <c r="C1" s="35" t="s">
        <v>304</v>
      </c>
      <c r="D1" s="35" t="s">
        <v>342</v>
      </c>
      <c r="E1" s="35" t="s">
        <v>343</v>
      </c>
      <c r="F1" s="35" t="s">
        <v>344</v>
      </c>
      <c r="G1" s="35" t="s">
        <v>345</v>
      </c>
      <c r="H1" s="35" t="s">
        <v>346</v>
      </c>
      <c r="I1" s="35" t="s">
        <v>347</v>
      </c>
      <c r="J1" s="35" t="s">
        <v>348</v>
      </c>
      <c r="K1" s="35" t="s">
        <v>349</v>
      </c>
      <c r="L1" s="35" t="s">
        <v>350</v>
      </c>
      <c r="M1" s="35" t="s">
        <v>351</v>
      </c>
      <c r="N1" s="35" t="s">
        <v>352</v>
      </c>
      <c r="O1" s="35" t="s">
        <v>353</v>
      </c>
      <c r="P1" s="35" t="s">
        <v>354</v>
      </c>
      <c r="Q1" s="35" t="s">
        <v>355</v>
      </c>
      <c r="R1" s="35" t="s">
        <v>356</v>
      </c>
      <c r="S1" s="35" t="s">
        <v>357</v>
      </c>
      <c r="T1" s="35" t="s">
        <v>358</v>
      </c>
    </row>
    <row r="2" spans="1:20" x14ac:dyDescent="0.2">
      <c r="A2" s="36">
        <v>1</v>
      </c>
      <c r="B2" s="36" t="s">
        <v>1</v>
      </c>
      <c r="C2" s="36">
        <f t="shared" ref="C2:C17" si="0">IF(B2="EG",1,IF(B2="CG",2,""))</f>
        <v>1</v>
      </c>
      <c r="D2" s="36">
        <v>1.49</v>
      </c>
      <c r="E2" s="36">
        <v>0.82</v>
      </c>
      <c r="F2" s="36">
        <v>0.57999999999999996</v>
      </c>
      <c r="G2" s="36">
        <v>2.68</v>
      </c>
      <c r="H2" s="36">
        <v>0.67</v>
      </c>
      <c r="I2" s="36">
        <v>0.76</v>
      </c>
      <c r="J2" s="36">
        <v>1.03</v>
      </c>
      <c r="K2" s="36">
        <v>0.8</v>
      </c>
      <c r="L2" s="36">
        <v>0.51</v>
      </c>
      <c r="M2" s="36">
        <v>0.79</v>
      </c>
      <c r="N2" s="36">
        <v>1.51</v>
      </c>
      <c r="O2" s="36">
        <v>0.67</v>
      </c>
      <c r="P2" s="36">
        <v>0.88</v>
      </c>
      <c r="Q2" s="36">
        <v>1.6</v>
      </c>
      <c r="R2" s="36">
        <v>0.56000000000000005</v>
      </c>
      <c r="S2" s="36">
        <v>1.22</v>
      </c>
      <c r="T2" s="36">
        <f>SUM(D2:S2)</f>
        <v>16.57</v>
      </c>
    </row>
    <row r="3" spans="1:20" x14ac:dyDescent="0.2">
      <c r="A3" s="36">
        <v>2</v>
      </c>
      <c r="B3" s="36" t="s">
        <v>1</v>
      </c>
      <c r="C3" s="36">
        <f t="shared" si="0"/>
        <v>1</v>
      </c>
      <c r="D3" s="36">
        <v>1.48</v>
      </c>
      <c r="E3" s="36">
        <v>0.82</v>
      </c>
      <c r="F3" s="36">
        <v>0.57999999999999996</v>
      </c>
      <c r="G3" s="36">
        <v>2.64</v>
      </c>
      <c r="H3" s="36">
        <v>0.69</v>
      </c>
      <c r="I3" s="36">
        <v>0.79</v>
      </c>
      <c r="J3" s="36">
        <v>1.04</v>
      </c>
      <c r="K3" s="36">
        <v>0.82</v>
      </c>
      <c r="L3" s="36">
        <v>0.51</v>
      </c>
      <c r="M3" s="36">
        <v>0.81</v>
      </c>
      <c r="N3" s="36">
        <v>1.51</v>
      </c>
      <c r="O3" s="36">
        <v>0.67</v>
      </c>
      <c r="P3" s="36">
        <v>0.88</v>
      </c>
      <c r="Q3" s="36">
        <v>1.6</v>
      </c>
      <c r="R3" s="36">
        <v>0.55000000000000004</v>
      </c>
      <c r="S3" s="36">
        <v>1.25</v>
      </c>
      <c r="T3" s="36">
        <f t="shared" ref="T3:T17" si="1">SUM(D3:S3)</f>
        <v>16.64</v>
      </c>
    </row>
    <row r="4" spans="1:20" x14ac:dyDescent="0.2">
      <c r="A4" s="36">
        <v>3</v>
      </c>
      <c r="B4" s="36" t="s">
        <v>1</v>
      </c>
      <c r="C4" s="36">
        <f t="shared" si="0"/>
        <v>1</v>
      </c>
      <c r="D4" s="36">
        <v>1.58</v>
      </c>
      <c r="E4" s="36">
        <v>0.87</v>
      </c>
      <c r="F4" s="36">
        <v>0.61</v>
      </c>
      <c r="G4" s="36">
        <v>2.84</v>
      </c>
      <c r="H4" s="36">
        <v>0.63</v>
      </c>
      <c r="I4" s="36">
        <v>0.71</v>
      </c>
      <c r="J4" s="36">
        <v>1.05</v>
      </c>
      <c r="K4" s="36">
        <v>0.85</v>
      </c>
      <c r="L4" s="36">
        <v>0.54</v>
      </c>
      <c r="M4" s="36">
        <v>0.86</v>
      </c>
      <c r="N4" s="36">
        <v>1.59</v>
      </c>
      <c r="O4" s="36">
        <v>0.7</v>
      </c>
      <c r="P4" s="36">
        <v>0.92</v>
      </c>
      <c r="Q4" s="36">
        <v>1.68</v>
      </c>
      <c r="R4" s="36">
        <v>0.57999999999999996</v>
      </c>
      <c r="S4" s="36">
        <v>1.27</v>
      </c>
      <c r="T4" s="36">
        <f t="shared" si="1"/>
        <v>17.279999999999998</v>
      </c>
    </row>
    <row r="5" spans="1:20" x14ac:dyDescent="0.2">
      <c r="A5" s="36">
        <v>4</v>
      </c>
      <c r="B5" s="36" t="s">
        <v>1</v>
      </c>
      <c r="C5" s="36">
        <f t="shared" si="0"/>
        <v>1</v>
      </c>
      <c r="D5" s="36">
        <v>1.62</v>
      </c>
      <c r="E5" s="36">
        <v>0.89</v>
      </c>
      <c r="F5" s="36">
        <v>0.6</v>
      </c>
      <c r="G5" s="36">
        <v>2.94</v>
      </c>
      <c r="H5" s="36">
        <v>0.7</v>
      </c>
      <c r="I5" s="36">
        <v>0.76</v>
      </c>
      <c r="J5" s="36">
        <v>1.1100000000000001</v>
      </c>
      <c r="K5" s="36">
        <v>0.89</v>
      </c>
      <c r="L5" s="36">
        <v>0.56999999999999995</v>
      </c>
      <c r="M5" s="36">
        <v>0.9</v>
      </c>
      <c r="N5" s="36">
        <v>1.66</v>
      </c>
      <c r="O5" s="36">
        <v>0.74</v>
      </c>
      <c r="P5" s="36">
        <v>0.98</v>
      </c>
      <c r="Q5" s="36">
        <v>1.8</v>
      </c>
      <c r="R5" s="36">
        <v>0.62</v>
      </c>
      <c r="S5" s="36">
        <v>1.34</v>
      </c>
      <c r="T5" s="36">
        <f t="shared" si="1"/>
        <v>18.120000000000005</v>
      </c>
    </row>
    <row r="6" spans="1:20" x14ac:dyDescent="0.2">
      <c r="A6" s="36">
        <v>5</v>
      </c>
      <c r="B6" s="36" t="s">
        <v>1</v>
      </c>
      <c r="C6" s="36">
        <f t="shared" si="0"/>
        <v>1</v>
      </c>
      <c r="D6" s="36">
        <v>1.59</v>
      </c>
      <c r="E6" s="36">
        <v>0.88</v>
      </c>
      <c r="F6" s="36">
        <v>0.6</v>
      </c>
      <c r="G6" s="36">
        <v>2.84</v>
      </c>
      <c r="H6" s="36">
        <v>0.7</v>
      </c>
      <c r="I6" s="36">
        <v>0.78</v>
      </c>
      <c r="J6" s="36">
        <v>1.0900000000000001</v>
      </c>
      <c r="K6" s="36">
        <v>0.87</v>
      </c>
      <c r="L6" s="36">
        <v>0.55000000000000004</v>
      </c>
      <c r="M6" s="36">
        <v>0.89</v>
      </c>
      <c r="N6" s="36">
        <v>1.62</v>
      </c>
      <c r="O6" s="36">
        <v>0.73</v>
      </c>
      <c r="P6" s="36">
        <v>0.93</v>
      </c>
      <c r="Q6" s="36">
        <v>1.76</v>
      </c>
      <c r="R6" s="36">
        <v>0.56999999999999995</v>
      </c>
      <c r="S6" s="36">
        <v>1.33</v>
      </c>
      <c r="T6" s="36">
        <f t="shared" si="1"/>
        <v>17.729999999999997</v>
      </c>
    </row>
    <row r="7" spans="1:20" x14ac:dyDescent="0.2">
      <c r="A7" s="36">
        <v>6</v>
      </c>
      <c r="B7" s="36" t="s">
        <v>1</v>
      </c>
      <c r="C7" s="36">
        <f t="shared" si="0"/>
        <v>1</v>
      </c>
      <c r="D7" s="36">
        <v>1.61</v>
      </c>
      <c r="E7" s="36">
        <v>0.89</v>
      </c>
      <c r="F7" s="36">
        <v>0.61</v>
      </c>
      <c r="G7" s="36">
        <v>2.85</v>
      </c>
      <c r="H7" s="36">
        <v>0.65</v>
      </c>
      <c r="I7" s="36">
        <v>0.74</v>
      </c>
      <c r="J7" s="36">
        <v>1.08</v>
      </c>
      <c r="K7" s="36">
        <v>0.88</v>
      </c>
      <c r="L7" s="36">
        <v>0.56000000000000005</v>
      </c>
      <c r="M7" s="36">
        <v>0.89</v>
      </c>
      <c r="N7" s="36">
        <v>1.63</v>
      </c>
      <c r="O7" s="36">
        <v>0.72</v>
      </c>
      <c r="P7" s="36">
        <v>0.99</v>
      </c>
      <c r="Q7" s="36">
        <v>1.76</v>
      </c>
      <c r="R7" s="36">
        <v>0.62</v>
      </c>
      <c r="S7" s="36">
        <v>1.31</v>
      </c>
      <c r="T7" s="36">
        <f t="shared" si="1"/>
        <v>17.79</v>
      </c>
    </row>
    <row r="8" spans="1:20" x14ac:dyDescent="0.2">
      <c r="A8" s="36">
        <v>7</v>
      </c>
      <c r="B8" s="36" t="s">
        <v>1</v>
      </c>
      <c r="C8" s="36">
        <f t="shared" si="0"/>
        <v>1</v>
      </c>
      <c r="D8" s="36">
        <v>1.7</v>
      </c>
      <c r="E8" s="36">
        <v>0.95</v>
      </c>
      <c r="F8" s="36">
        <v>0.65</v>
      </c>
      <c r="G8" s="36">
        <v>3.04</v>
      </c>
      <c r="H8" s="36">
        <v>0.65</v>
      </c>
      <c r="I8" s="36">
        <v>0.77</v>
      </c>
      <c r="J8" s="36">
        <v>1.1599999999999999</v>
      </c>
      <c r="K8" s="36">
        <v>0.92</v>
      </c>
      <c r="L8" s="36">
        <v>0.6</v>
      </c>
      <c r="M8" s="36">
        <v>0.94</v>
      </c>
      <c r="N8" s="36">
        <v>1.75</v>
      </c>
      <c r="O8" s="36">
        <v>0.79</v>
      </c>
      <c r="P8" s="36">
        <v>1.01</v>
      </c>
      <c r="Q8" s="36">
        <v>1.81</v>
      </c>
      <c r="R8" s="36">
        <v>0.63</v>
      </c>
      <c r="S8" s="36">
        <v>1.41</v>
      </c>
      <c r="T8" s="36">
        <f t="shared" si="1"/>
        <v>18.779999999999998</v>
      </c>
    </row>
    <row r="9" spans="1:20" x14ac:dyDescent="0.2">
      <c r="A9" s="36">
        <v>8</v>
      </c>
      <c r="B9" s="36" t="s">
        <v>1</v>
      </c>
      <c r="C9" s="36">
        <f t="shared" si="0"/>
        <v>1</v>
      </c>
      <c r="D9" s="36">
        <v>1.73</v>
      </c>
      <c r="E9" s="36">
        <v>0.94</v>
      </c>
      <c r="F9" s="36">
        <v>0.66</v>
      </c>
      <c r="G9" s="36">
        <v>3</v>
      </c>
      <c r="H9" s="36">
        <v>0.91</v>
      </c>
      <c r="I9" s="36">
        <v>1.1000000000000001</v>
      </c>
      <c r="J9" s="36">
        <v>1.25</v>
      </c>
      <c r="K9" s="36">
        <v>0.96</v>
      </c>
      <c r="L9" s="36">
        <v>0.56999999999999995</v>
      </c>
      <c r="M9" s="36">
        <v>0.91</v>
      </c>
      <c r="N9" s="36">
        <v>1.72</v>
      </c>
      <c r="O9" s="36">
        <v>0.73</v>
      </c>
      <c r="P9" s="36">
        <v>1.05</v>
      </c>
      <c r="Q9" s="36">
        <v>1.82</v>
      </c>
      <c r="R9" s="36">
        <v>0.66</v>
      </c>
      <c r="S9" s="36">
        <v>1.42</v>
      </c>
      <c r="T9" s="36">
        <f t="shared" si="1"/>
        <v>19.43</v>
      </c>
    </row>
    <row r="10" spans="1:20" x14ac:dyDescent="0.2">
      <c r="A10" s="36">
        <v>9</v>
      </c>
      <c r="B10" s="36" t="s">
        <v>4</v>
      </c>
      <c r="C10" s="36">
        <f t="shared" si="0"/>
        <v>2</v>
      </c>
      <c r="D10" s="36">
        <v>1.57</v>
      </c>
      <c r="E10" s="36">
        <v>0.86</v>
      </c>
      <c r="F10" s="36">
        <v>0.6</v>
      </c>
      <c r="G10" s="36">
        <v>2.76</v>
      </c>
      <c r="H10" s="36">
        <v>0.66</v>
      </c>
      <c r="I10" s="36">
        <v>0.73</v>
      </c>
      <c r="J10" s="36">
        <v>1.06</v>
      </c>
      <c r="K10" s="36">
        <v>0.86</v>
      </c>
      <c r="L10" s="36">
        <v>0.54</v>
      </c>
      <c r="M10" s="36">
        <v>0.86</v>
      </c>
      <c r="N10" s="36">
        <v>1.58</v>
      </c>
      <c r="O10" s="36">
        <v>0.7</v>
      </c>
      <c r="P10" s="36">
        <v>0.96</v>
      </c>
      <c r="Q10" s="36">
        <v>1.71</v>
      </c>
      <c r="R10" s="36">
        <v>0.62</v>
      </c>
      <c r="S10" s="36">
        <v>1.26</v>
      </c>
      <c r="T10" s="36">
        <f t="shared" si="1"/>
        <v>17.330000000000002</v>
      </c>
    </row>
    <row r="11" spans="1:20" x14ac:dyDescent="0.2">
      <c r="A11" s="36">
        <v>10</v>
      </c>
      <c r="B11" s="36" t="s">
        <v>4</v>
      </c>
      <c r="C11" s="36">
        <f t="shared" si="0"/>
        <v>2</v>
      </c>
      <c r="D11" s="36">
        <v>1.47</v>
      </c>
      <c r="E11" s="36">
        <v>0.82</v>
      </c>
      <c r="F11" s="36">
        <v>0.56000000000000005</v>
      </c>
      <c r="G11" s="36">
        <v>2.61</v>
      </c>
      <c r="H11" s="36">
        <v>0.75</v>
      </c>
      <c r="I11" s="36">
        <v>0.82</v>
      </c>
      <c r="J11" s="36">
        <v>1.06</v>
      </c>
      <c r="K11" s="36">
        <v>0.83</v>
      </c>
      <c r="L11" s="36">
        <v>0.51</v>
      </c>
      <c r="M11" s="36">
        <v>0.83</v>
      </c>
      <c r="N11" s="36">
        <v>1.52</v>
      </c>
      <c r="O11" s="36">
        <v>0.68</v>
      </c>
      <c r="P11" s="36">
        <v>0.92</v>
      </c>
      <c r="Q11" s="36">
        <v>1.66</v>
      </c>
      <c r="R11" s="36">
        <v>0.56999999999999995</v>
      </c>
      <c r="S11" s="36">
        <v>1.25</v>
      </c>
      <c r="T11" s="36">
        <f t="shared" si="1"/>
        <v>16.86</v>
      </c>
    </row>
    <row r="12" spans="1:20" x14ac:dyDescent="0.2">
      <c r="A12" s="36">
        <v>11</v>
      </c>
      <c r="B12" s="36" t="s">
        <v>4</v>
      </c>
      <c r="C12" s="36">
        <f t="shared" si="0"/>
        <v>2</v>
      </c>
      <c r="D12" s="36">
        <v>1.71</v>
      </c>
      <c r="E12" s="36">
        <v>0.95</v>
      </c>
      <c r="F12" s="36">
        <v>0.66</v>
      </c>
      <c r="G12" s="36">
        <v>3.1</v>
      </c>
      <c r="H12" s="36">
        <v>0.71</v>
      </c>
      <c r="I12" s="36">
        <v>0.81</v>
      </c>
      <c r="J12" s="36">
        <v>1.1599999999999999</v>
      </c>
      <c r="K12" s="36">
        <v>0.91</v>
      </c>
      <c r="L12" s="36">
        <v>0.59</v>
      </c>
      <c r="M12" s="36">
        <v>0.93</v>
      </c>
      <c r="N12" s="36">
        <v>1.73</v>
      </c>
      <c r="O12" s="36">
        <v>0.77</v>
      </c>
      <c r="P12" s="36">
        <v>0.99</v>
      </c>
      <c r="Q12" s="36">
        <v>1.84</v>
      </c>
      <c r="R12" s="36">
        <v>0.61</v>
      </c>
      <c r="S12" s="36">
        <v>1.41</v>
      </c>
      <c r="T12" s="36">
        <f t="shared" si="1"/>
        <v>18.88</v>
      </c>
    </row>
    <row r="13" spans="1:20" x14ac:dyDescent="0.2">
      <c r="A13" s="36">
        <v>12</v>
      </c>
      <c r="B13" s="36" t="s">
        <v>4</v>
      </c>
      <c r="C13" s="36">
        <f t="shared" si="0"/>
        <v>2</v>
      </c>
      <c r="D13" s="36">
        <v>1.47</v>
      </c>
      <c r="E13" s="36">
        <v>0.8</v>
      </c>
      <c r="F13" s="36">
        <v>0.56999999999999995</v>
      </c>
      <c r="G13" s="36">
        <v>2.62</v>
      </c>
      <c r="H13" s="36">
        <v>0.71</v>
      </c>
      <c r="I13" s="36">
        <v>0.92</v>
      </c>
      <c r="J13" s="36">
        <v>1.1100000000000001</v>
      </c>
      <c r="K13" s="36">
        <v>0.82</v>
      </c>
      <c r="L13" s="36">
        <v>0.51</v>
      </c>
      <c r="M13" s="36">
        <v>0.81</v>
      </c>
      <c r="N13" s="36">
        <v>1.55</v>
      </c>
      <c r="O13" s="36">
        <v>0.68</v>
      </c>
      <c r="P13" s="36">
        <v>0.89</v>
      </c>
      <c r="Q13" s="36">
        <v>1.59</v>
      </c>
      <c r="R13" s="36">
        <v>0.54</v>
      </c>
      <c r="S13" s="36">
        <v>1.3</v>
      </c>
      <c r="T13" s="36">
        <f t="shared" si="1"/>
        <v>16.89</v>
      </c>
    </row>
    <row r="14" spans="1:20" x14ac:dyDescent="0.2">
      <c r="A14" s="36">
        <v>13</v>
      </c>
      <c r="B14" s="36" t="s">
        <v>4</v>
      </c>
      <c r="C14" s="36">
        <f t="shared" si="0"/>
        <v>2</v>
      </c>
      <c r="D14" s="36">
        <v>1.52</v>
      </c>
      <c r="E14" s="36">
        <v>0.84</v>
      </c>
      <c r="F14" s="36">
        <v>0.57999999999999996</v>
      </c>
      <c r="G14" s="36">
        <v>2.71</v>
      </c>
      <c r="H14" s="36">
        <v>0.62</v>
      </c>
      <c r="I14" s="36">
        <v>0.73</v>
      </c>
      <c r="J14" s="36">
        <v>1.0900000000000001</v>
      </c>
      <c r="K14" s="36">
        <v>0.87</v>
      </c>
      <c r="L14" s="36">
        <v>0.56000000000000005</v>
      </c>
      <c r="M14" s="36">
        <v>0.89</v>
      </c>
      <c r="N14" s="36">
        <v>1.65</v>
      </c>
      <c r="O14" s="36">
        <v>0.74</v>
      </c>
      <c r="P14" s="36">
        <v>0.95</v>
      </c>
      <c r="Q14" s="36">
        <v>1.7</v>
      </c>
      <c r="R14" s="36">
        <v>0.6</v>
      </c>
      <c r="S14" s="36">
        <v>1.32</v>
      </c>
      <c r="T14" s="36">
        <f t="shared" si="1"/>
        <v>17.37</v>
      </c>
    </row>
    <row r="15" spans="1:20" x14ac:dyDescent="0.2">
      <c r="A15" s="36">
        <v>14</v>
      </c>
      <c r="B15" s="36" t="s">
        <v>4</v>
      </c>
      <c r="C15" s="36">
        <f t="shared" si="0"/>
        <v>2</v>
      </c>
      <c r="D15" s="36">
        <v>1.48</v>
      </c>
      <c r="E15" s="36">
        <v>0.82</v>
      </c>
      <c r="F15" s="36">
        <v>0.56999999999999995</v>
      </c>
      <c r="G15" s="36">
        <v>2.6</v>
      </c>
      <c r="H15" s="36">
        <v>0.66</v>
      </c>
      <c r="I15" s="36">
        <v>0.81</v>
      </c>
      <c r="J15" s="36">
        <v>1.0900000000000001</v>
      </c>
      <c r="K15" s="36">
        <v>0.85</v>
      </c>
      <c r="L15" s="36">
        <v>0.53</v>
      </c>
      <c r="M15" s="36">
        <v>0.84</v>
      </c>
      <c r="N15" s="36">
        <v>1.58</v>
      </c>
      <c r="O15" s="36">
        <v>0.7</v>
      </c>
      <c r="P15" s="36">
        <v>0.91</v>
      </c>
      <c r="Q15" s="36">
        <v>1.63</v>
      </c>
      <c r="R15" s="36">
        <v>0.56999999999999995</v>
      </c>
      <c r="S15" s="36">
        <v>1.29</v>
      </c>
      <c r="T15" s="36">
        <f t="shared" si="1"/>
        <v>16.929999999999996</v>
      </c>
    </row>
    <row r="16" spans="1:20" x14ac:dyDescent="0.2">
      <c r="A16" s="36">
        <v>15</v>
      </c>
      <c r="B16" s="36" t="s">
        <v>4</v>
      </c>
      <c r="C16" s="36">
        <f t="shared" si="0"/>
        <v>2</v>
      </c>
      <c r="D16" s="36">
        <v>1.68</v>
      </c>
      <c r="E16" s="36">
        <v>0.94</v>
      </c>
      <c r="F16" s="36">
        <v>0.65</v>
      </c>
      <c r="G16" s="36">
        <v>3.04</v>
      </c>
      <c r="H16" s="36">
        <v>0.66</v>
      </c>
      <c r="I16" s="36">
        <v>0.8</v>
      </c>
      <c r="J16" s="36">
        <v>1.2</v>
      </c>
      <c r="K16" s="36">
        <v>0.93</v>
      </c>
      <c r="L16" s="36">
        <v>1.61</v>
      </c>
      <c r="M16" s="36">
        <v>0.95</v>
      </c>
      <c r="N16" s="36">
        <v>1.79</v>
      </c>
      <c r="O16" s="36">
        <v>0.81</v>
      </c>
      <c r="P16" s="36">
        <v>0.99</v>
      </c>
      <c r="Q16" s="36">
        <v>1.83</v>
      </c>
      <c r="R16" s="36">
        <v>0.61</v>
      </c>
      <c r="S16" s="36">
        <v>1.47</v>
      </c>
      <c r="T16" s="36">
        <f t="shared" si="1"/>
        <v>19.96</v>
      </c>
    </row>
    <row r="17" spans="1:20" x14ac:dyDescent="0.2">
      <c r="A17" s="36">
        <v>16</v>
      </c>
      <c r="B17" s="36" t="s">
        <v>4</v>
      </c>
      <c r="C17" s="36">
        <f t="shared" si="0"/>
        <v>2</v>
      </c>
      <c r="D17" s="36">
        <v>1.5</v>
      </c>
      <c r="E17" s="36">
        <v>0.83</v>
      </c>
      <c r="F17" s="36">
        <v>0.56000000000000005</v>
      </c>
      <c r="G17" s="36">
        <v>2.66</v>
      </c>
      <c r="H17" s="36">
        <v>0.6</v>
      </c>
      <c r="I17" s="36">
        <v>0.72</v>
      </c>
      <c r="J17" s="36">
        <v>1.08</v>
      </c>
      <c r="K17" s="36">
        <v>0.85</v>
      </c>
      <c r="L17" s="36">
        <v>0.55000000000000004</v>
      </c>
      <c r="M17" s="36">
        <v>0.86</v>
      </c>
      <c r="N17" s="36">
        <v>1.62</v>
      </c>
      <c r="O17" s="36">
        <v>0.73</v>
      </c>
      <c r="P17" s="36">
        <v>0.91</v>
      </c>
      <c r="Q17" s="36">
        <v>1.68</v>
      </c>
      <c r="R17" s="36">
        <v>0.56999999999999995</v>
      </c>
      <c r="S17" s="36">
        <v>1.3</v>
      </c>
      <c r="T17" s="36">
        <f t="shared" si="1"/>
        <v>17.020000000000003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2826-1E51-5A4C-91FD-51BC3A80A804}">
  <dimension ref="A1:C206"/>
  <sheetViews>
    <sheetView tabSelected="1" topLeftCell="A53" workbookViewId="0">
      <selection activeCell="A75" sqref="A75"/>
    </sheetView>
  </sheetViews>
  <sheetFormatPr baseColWidth="10" defaultRowHeight="13" x14ac:dyDescent="0.15"/>
  <cols>
    <col min="1" max="1" width="28.6640625" style="37" customWidth="1"/>
    <col min="2" max="2" width="17.6640625" style="37" customWidth="1"/>
    <col min="3" max="3" width="63.6640625" style="37" bestFit="1" customWidth="1"/>
    <col min="4" max="16384" width="10.83203125" style="37"/>
  </cols>
  <sheetData>
    <row r="1" spans="1:3" ht="60" customHeight="1" thickBot="1" x14ac:dyDescent="0.2">
      <c r="A1" s="45" t="s">
        <v>424</v>
      </c>
      <c r="B1" s="46"/>
      <c r="C1" s="47"/>
    </row>
    <row r="2" spans="1:3" x14ac:dyDescent="0.15">
      <c r="A2" s="51" t="s">
        <v>290</v>
      </c>
      <c r="B2" s="51"/>
      <c r="C2" s="51"/>
    </row>
    <row r="3" spans="1:3" x14ac:dyDescent="0.15">
      <c r="A3" s="52" t="s">
        <v>291</v>
      </c>
      <c r="B3" s="52"/>
      <c r="C3" s="52"/>
    </row>
    <row r="4" spans="1:3" x14ac:dyDescent="0.15">
      <c r="A4" s="38" t="s">
        <v>166</v>
      </c>
      <c r="B4" s="38" t="s">
        <v>167</v>
      </c>
      <c r="C4" s="38" t="s">
        <v>168</v>
      </c>
    </row>
    <row r="5" spans="1:3" x14ac:dyDescent="0.15">
      <c r="A5" s="39" t="s">
        <v>9</v>
      </c>
      <c r="B5" s="39" t="s">
        <v>169</v>
      </c>
      <c r="C5" s="39" t="s">
        <v>170</v>
      </c>
    </row>
    <row r="6" spans="1:3" x14ac:dyDescent="0.15">
      <c r="A6" s="39" t="s">
        <v>0</v>
      </c>
      <c r="B6" s="39" t="s">
        <v>171</v>
      </c>
      <c r="C6" s="39" t="s">
        <v>172</v>
      </c>
    </row>
    <row r="7" spans="1:3" x14ac:dyDescent="0.15">
      <c r="A7" s="39" t="s">
        <v>160</v>
      </c>
      <c r="B7" s="39" t="s">
        <v>173</v>
      </c>
      <c r="C7" s="39" t="s">
        <v>174</v>
      </c>
    </row>
    <row r="8" spans="1:3" x14ac:dyDescent="0.15">
      <c r="A8" s="39" t="s">
        <v>161</v>
      </c>
      <c r="B8" s="39" t="s">
        <v>173</v>
      </c>
      <c r="C8" s="39" t="s">
        <v>175</v>
      </c>
    </row>
    <row r="9" spans="1:3" x14ac:dyDescent="0.15">
      <c r="A9" s="39" t="s">
        <v>162</v>
      </c>
      <c r="B9" s="39" t="s">
        <v>173</v>
      </c>
      <c r="C9" s="39" t="s">
        <v>176</v>
      </c>
    </row>
    <row r="10" spans="1:3" x14ac:dyDescent="0.15">
      <c r="A10" s="39" t="s">
        <v>163</v>
      </c>
      <c r="B10" s="39" t="s">
        <v>173</v>
      </c>
      <c r="C10" s="39" t="s">
        <v>177</v>
      </c>
    </row>
    <row r="11" spans="1:3" x14ac:dyDescent="0.15">
      <c r="A11" s="39" t="s">
        <v>14</v>
      </c>
      <c r="B11" s="39" t="s">
        <v>178</v>
      </c>
      <c r="C11" s="39" t="s">
        <v>179</v>
      </c>
    </row>
    <row r="12" spans="1:3" x14ac:dyDescent="0.15">
      <c r="A12" s="39" t="s">
        <v>15</v>
      </c>
      <c r="B12" s="39" t="s">
        <v>178</v>
      </c>
      <c r="C12" s="39" t="s">
        <v>180</v>
      </c>
    </row>
    <row r="13" spans="1:3" x14ac:dyDescent="0.15">
      <c r="A13" s="39" t="s">
        <v>16</v>
      </c>
      <c r="B13" s="39" t="s">
        <v>178</v>
      </c>
      <c r="C13" s="39" t="s">
        <v>181</v>
      </c>
    </row>
    <row r="14" spans="1:3" x14ac:dyDescent="0.15">
      <c r="A14" s="39" t="s">
        <v>17</v>
      </c>
      <c r="B14" s="39" t="s">
        <v>178</v>
      </c>
      <c r="C14" s="39" t="s">
        <v>182</v>
      </c>
    </row>
    <row r="15" spans="1:3" x14ac:dyDescent="0.15">
      <c r="A15" s="39" t="s">
        <v>5</v>
      </c>
      <c r="B15" s="39" t="s">
        <v>178</v>
      </c>
      <c r="C15" s="39" t="s">
        <v>183</v>
      </c>
    </row>
    <row r="16" spans="1:3" x14ac:dyDescent="0.15">
      <c r="A16" s="39" t="s">
        <v>6</v>
      </c>
      <c r="B16" s="39" t="s">
        <v>178</v>
      </c>
      <c r="C16" s="39" t="s">
        <v>184</v>
      </c>
    </row>
    <row r="17" spans="1:3" x14ac:dyDescent="0.15">
      <c r="A17" s="39" t="s">
        <v>7</v>
      </c>
      <c r="B17" s="39" t="s">
        <v>178</v>
      </c>
      <c r="C17" s="39" t="s">
        <v>185</v>
      </c>
    </row>
    <row r="18" spans="1:3" x14ac:dyDescent="0.15">
      <c r="A18" s="39" t="s">
        <v>8</v>
      </c>
      <c r="B18" s="39" t="s">
        <v>178</v>
      </c>
      <c r="C18" s="39" t="s">
        <v>186</v>
      </c>
    </row>
    <row r="19" spans="1:3" x14ac:dyDescent="0.15">
      <c r="A19" s="39" t="s">
        <v>10</v>
      </c>
      <c r="B19" s="39" t="s">
        <v>178</v>
      </c>
      <c r="C19" s="39" t="s">
        <v>187</v>
      </c>
    </row>
    <row r="20" spans="1:3" x14ac:dyDescent="0.15">
      <c r="A20" s="39" t="s">
        <v>11</v>
      </c>
      <c r="B20" s="39" t="s">
        <v>178</v>
      </c>
      <c r="C20" s="39" t="s">
        <v>188</v>
      </c>
    </row>
    <row r="21" spans="1:3" x14ac:dyDescent="0.15">
      <c r="A21" s="39" t="s">
        <v>12</v>
      </c>
      <c r="B21" s="39" t="s">
        <v>178</v>
      </c>
      <c r="C21" s="39" t="s">
        <v>189</v>
      </c>
    </row>
    <row r="22" spans="1:3" ht="14" thickBot="1" x14ac:dyDescent="0.2">
      <c r="A22" s="40" t="s">
        <v>13</v>
      </c>
      <c r="B22" s="40" t="s">
        <v>178</v>
      </c>
      <c r="C22" s="40" t="s">
        <v>190</v>
      </c>
    </row>
    <row r="23" spans="1:3" ht="14" thickTop="1" x14ac:dyDescent="0.15">
      <c r="A23" s="41"/>
      <c r="B23" s="41"/>
      <c r="C23" s="41"/>
    </row>
    <row r="25" spans="1:3" x14ac:dyDescent="0.15">
      <c r="A25" s="53" t="s">
        <v>289</v>
      </c>
      <c r="B25" s="54"/>
      <c r="C25" s="55"/>
    </row>
    <row r="26" spans="1:3" x14ac:dyDescent="0.15">
      <c r="A26" s="48" t="s">
        <v>419</v>
      </c>
      <c r="B26" s="49"/>
      <c r="C26" s="50"/>
    </row>
    <row r="27" spans="1:3" x14ac:dyDescent="0.15">
      <c r="A27" s="38" t="s">
        <v>166</v>
      </c>
      <c r="B27" s="38" t="s">
        <v>167</v>
      </c>
      <c r="C27" s="38" t="s">
        <v>168</v>
      </c>
    </row>
    <row r="28" spans="1:3" x14ac:dyDescent="0.15">
      <c r="A28" s="39" t="s">
        <v>191</v>
      </c>
      <c r="B28" s="39" t="s">
        <v>192</v>
      </c>
      <c r="C28" s="39" t="s">
        <v>296</v>
      </c>
    </row>
    <row r="29" spans="1:3" x14ac:dyDescent="0.15">
      <c r="A29" s="39" t="s">
        <v>87</v>
      </c>
      <c r="B29" s="39" t="s">
        <v>193</v>
      </c>
      <c r="C29" s="39" t="s">
        <v>194</v>
      </c>
    </row>
    <row r="30" spans="1:3" x14ac:dyDescent="0.15">
      <c r="A30" s="39" t="s">
        <v>88</v>
      </c>
      <c r="B30" s="39" t="s">
        <v>195</v>
      </c>
      <c r="C30" s="39" t="s">
        <v>196</v>
      </c>
    </row>
    <row r="31" spans="1:3" x14ac:dyDescent="0.15">
      <c r="A31" s="39" t="s">
        <v>89</v>
      </c>
      <c r="B31" s="39" t="s">
        <v>195</v>
      </c>
      <c r="C31" s="39" t="s">
        <v>197</v>
      </c>
    </row>
    <row r="32" spans="1:3" x14ac:dyDescent="0.15">
      <c r="A32" s="39" t="s">
        <v>90</v>
      </c>
      <c r="B32" s="39" t="s">
        <v>195</v>
      </c>
      <c r="C32" s="39" t="s">
        <v>297</v>
      </c>
    </row>
    <row r="33" spans="1:3" x14ac:dyDescent="0.15">
      <c r="A33" s="39" t="s">
        <v>91</v>
      </c>
      <c r="B33" s="39" t="s">
        <v>198</v>
      </c>
      <c r="C33" s="39" t="s">
        <v>199</v>
      </c>
    </row>
    <row r="34" spans="1:3" ht="14" thickBot="1" x14ac:dyDescent="0.2">
      <c r="A34" s="40" t="s">
        <v>92</v>
      </c>
      <c r="B34" s="40" t="s">
        <v>200</v>
      </c>
      <c r="C34" s="40" t="s">
        <v>201</v>
      </c>
    </row>
    <row r="35" spans="1:3" ht="14" thickTop="1" x14ac:dyDescent="0.15">
      <c r="A35" s="41"/>
      <c r="B35" s="41"/>
      <c r="C35" s="41"/>
    </row>
    <row r="37" spans="1:3" x14ac:dyDescent="0.15">
      <c r="A37" s="56" t="s">
        <v>298</v>
      </c>
      <c r="B37" s="56"/>
      <c r="C37" s="56"/>
    </row>
    <row r="38" spans="1:3" x14ac:dyDescent="0.15">
      <c r="A38" s="48" t="s">
        <v>292</v>
      </c>
      <c r="B38" s="49"/>
      <c r="C38" s="50"/>
    </row>
    <row r="39" spans="1:3" x14ac:dyDescent="0.15">
      <c r="A39" s="38" t="s">
        <v>166</v>
      </c>
      <c r="B39" s="38" t="s">
        <v>167</v>
      </c>
      <c r="C39" s="38" t="s">
        <v>168</v>
      </c>
    </row>
    <row r="40" spans="1:3" x14ac:dyDescent="0.15">
      <c r="A40" s="39" t="s">
        <v>9</v>
      </c>
      <c r="B40" s="39" t="s">
        <v>169</v>
      </c>
      <c r="C40" s="39" t="s">
        <v>170</v>
      </c>
    </row>
    <row r="41" spans="1:3" x14ac:dyDescent="0.15">
      <c r="A41" s="39" t="s">
        <v>0</v>
      </c>
      <c r="B41" s="39" t="s">
        <v>171</v>
      </c>
      <c r="C41" s="39" t="s">
        <v>172</v>
      </c>
    </row>
    <row r="42" spans="1:3" x14ac:dyDescent="0.15">
      <c r="A42" s="39" t="s">
        <v>160</v>
      </c>
      <c r="B42" s="39" t="s">
        <v>173</v>
      </c>
      <c r="C42" s="39" t="s">
        <v>202</v>
      </c>
    </row>
    <row r="43" spans="1:3" x14ac:dyDescent="0.15">
      <c r="A43" s="39" t="s">
        <v>161</v>
      </c>
      <c r="B43" s="39" t="s">
        <v>173</v>
      </c>
      <c r="C43" s="39" t="s">
        <v>203</v>
      </c>
    </row>
    <row r="44" spans="1:3" x14ac:dyDescent="0.15">
      <c r="A44" s="39" t="s">
        <v>162</v>
      </c>
      <c r="B44" s="39" t="s">
        <v>173</v>
      </c>
      <c r="C44" s="39" t="s">
        <v>204</v>
      </c>
    </row>
    <row r="45" spans="1:3" x14ac:dyDescent="0.15">
      <c r="A45" s="39" t="s">
        <v>163</v>
      </c>
      <c r="B45" s="39" t="s">
        <v>173</v>
      </c>
      <c r="C45" s="39" t="s">
        <v>205</v>
      </c>
    </row>
    <row r="46" spans="1:3" x14ac:dyDescent="0.15">
      <c r="A46" s="39" t="s">
        <v>93</v>
      </c>
      <c r="B46" s="39" t="s">
        <v>206</v>
      </c>
      <c r="C46" s="39" t="s">
        <v>207</v>
      </c>
    </row>
    <row r="47" spans="1:3" x14ac:dyDescent="0.15">
      <c r="A47" s="39" t="s">
        <v>94</v>
      </c>
      <c r="B47" s="39" t="s">
        <v>206</v>
      </c>
      <c r="C47" s="39" t="s">
        <v>207</v>
      </c>
    </row>
    <row r="48" spans="1:3" x14ac:dyDescent="0.15">
      <c r="A48" s="39" t="s">
        <v>95</v>
      </c>
      <c r="B48" s="39" t="s">
        <v>206</v>
      </c>
      <c r="C48" s="39" t="s">
        <v>207</v>
      </c>
    </row>
    <row r="49" spans="1:3" x14ac:dyDescent="0.15">
      <c r="A49" s="39" t="s">
        <v>96</v>
      </c>
      <c r="B49" s="39" t="s">
        <v>206</v>
      </c>
      <c r="C49" s="39" t="s">
        <v>207</v>
      </c>
    </row>
    <row r="50" spans="1:3" x14ac:dyDescent="0.15">
      <c r="A50" s="39" t="s">
        <v>208</v>
      </c>
      <c r="B50" s="39" t="s">
        <v>209</v>
      </c>
      <c r="C50" s="39" t="s">
        <v>210</v>
      </c>
    </row>
    <row r="51" spans="1:3" x14ac:dyDescent="0.15">
      <c r="A51" s="39" t="s">
        <v>97</v>
      </c>
      <c r="B51" s="39" t="s">
        <v>211</v>
      </c>
      <c r="C51" s="39" t="s">
        <v>212</v>
      </c>
    </row>
    <row r="52" spans="1:3" x14ac:dyDescent="0.15">
      <c r="A52" s="39" t="s">
        <v>98</v>
      </c>
      <c r="B52" s="39" t="s">
        <v>211</v>
      </c>
      <c r="C52" s="39" t="s">
        <v>213</v>
      </c>
    </row>
    <row r="53" spans="1:3" x14ac:dyDescent="0.15">
      <c r="A53" s="39" t="s">
        <v>99</v>
      </c>
      <c r="B53" s="39" t="s">
        <v>211</v>
      </c>
      <c r="C53" s="39" t="s">
        <v>214</v>
      </c>
    </row>
    <row r="54" spans="1:3" x14ac:dyDescent="0.15">
      <c r="A54" s="39" t="s">
        <v>100</v>
      </c>
      <c r="B54" s="39" t="s">
        <v>211</v>
      </c>
      <c r="C54" s="39" t="s">
        <v>215</v>
      </c>
    </row>
    <row r="55" spans="1:3" x14ac:dyDescent="0.15">
      <c r="A55" s="39" t="s">
        <v>101</v>
      </c>
      <c r="B55" s="39" t="s">
        <v>211</v>
      </c>
      <c r="C55" s="39" t="s">
        <v>216</v>
      </c>
    </row>
    <row r="56" spans="1:3" x14ac:dyDescent="0.15">
      <c r="A56" s="39" t="s">
        <v>102</v>
      </c>
      <c r="B56" s="39" t="s">
        <v>195</v>
      </c>
      <c r="C56" s="39" t="s">
        <v>217</v>
      </c>
    </row>
    <row r="57" spans="1:3" x14ac:dyDescent="0.15">
      <c r="A57" s="39" t="s">
        <v>103</v>
      </c>
      <c r="B57" s="39" t="s">
        <v>195</v>
      </c>
      <c r="C57" s="39" t="s">
        <v>218</v>
      </c>
    </row>
    <row r="58" spans="1:3" x14ac:dyDescent="0.15">
      <c r="A58" s="39" t="s">
        <v>104</v>
      </c>
      <c r="B58" s="39" t="s">
        <v>195</v>
      </c>
      <c r="C58" s="39" t="s">
        <v>219</v>
      </c>
    </row>
    <row r="59" spans="1:3" ht="14" thickBot="1" x14ac:dyDescent="0.2">
      <c r="A59" s="40" t="s">
        <v>105</v>
      </c>
      <c r="B59" s="40" t="s">
        <v>195</v>
      </c>
      <c r="C59" s="40" t="s">
        <v>220</v>
      </c>
    </row>
    <row r="60" spans="1:3" ht="14" thickTop="1" x14ac:dyDescent="0.15">
      <c r="A60" s="41"/>
      <c r="B60" s="41"/>
      <c r="C60" s="41"/>
    </row>
    <row r="62" spans="1:3" x14ac:dyDescent="0.15">
      <c r="A62" s="56" t="s">
        <v>293</v>
      </c>
      <c r="B62" s="56"/>
      <c r="C62" s="56"/>
    </row>
    <row r="63" spans="1:3" x14ac:dyDescent="0.15">
      <c r="A63" s="57" t="s">
        <v>294</v>
      </c>
      <c r="B63" s="58"/>
      <c r="C63" s="59"/>
    </row>
    <row r="64" spans="1:3" x14ac:dyDescent="0.15">
      <c r="A64" s="38" t="s">
        <v>166</v>
      </c>
      <c r="B64" s="38" t="s">
        <v>167</v>
      </c>
      <c r="C64" s="38" t="s">
        <v>168</v>
      </c>
    </row>
    <row r="65" spans="1:3" x14ac:dyDescent="0.15">
      <c r="A65" s="39" t="s">
        <v>9</v>
      </c>
      <c r="B65" s="39" t="s">
        <v>169</v>
      </c>
      <c r="C65" s="39" t="s">
        <v>234</v>
      </c>
    </row>
    <row r="66" spans="1:3" x14ac:dyDescent="0.15">
      <c r="A66" s="39" t="s">
        <v>18</v>
      </c>
      <c r="B66" s="39" t="s">
        <v>171</v>
      </c>
      <c r="C66" s="39" t="s">
        <v>172</v>
      </c>
    </row>
    <row r="67" spans="1:3" x14ac:dyDescent="0.15">
      <c r="A67" s="39" t="s">
        <v>19</v>
      </c>
      <c r="B67" s="39" t="s">
        <v>221</v>
      </c>
      <c r="C67" s="39" t="s">
        <v>222</v>
      </c>
    </row>
    <row r="68" spans="1:3" x14ac:dyDescent="0.15">
      <c r="A68" s="39" t="s">
        <v>20</v>
      </c>
      <c r="B68" s="39" t="s">
        <v>173</v>
      </c>
      <c r="C68" s="39" t="s">
        <v>177</v>
      </c>
    </row>
    <row r="69" spans="1:3" x14ac:dyDescent="0.15">
      <c r="A69" s="39" t="s">
        <v>22</v>
      </c>
      <c r="B69" s="39" t="s">
        <v>173</v>
      </c>
      <c r="C69" s="39" t="s">
        <v>223</v>
      </c>
    </row>
    <row r="70" spans="1:3" x14ac:dyDescent="0.15">
      <c r="A70" s="39" t="s">
        <v>23</v>
      </c>
      <c r="B70" s="39" t="s">
        <v>173</v>
      </c>
      <c r="C70" s="39" t="s">
        <v>224</v>
      </c>
    </row>
    <row r="71" spans="1:3" x14ac:dyDescent="0.15">
      <c r="A71" s="39" t="s">
        <v>24</v>
      </c>
      <c r="B71" s="39" t="s">
        <v>173</v>
      </c>
      <c r="C71" s="39" t="s">
        <v>225</v>
      </c>
    </row>
    <row r="72" spans="1:3" x14ac:dyDescent="0.15">
      <c r="A72" s="39" t="s">
        <v>25</v>
      </c>
      <c r="B72" s="39" t="s">
        <v>173</v>
      </c>
      <c r="C72" s="39" t="s">
        <v>226</v>
      </c>
    </row>
    <row r="73" spans="1:3" x14ac:dyDescent="0.15">
      <c r="A73" s="39" t="s">
        <v>27</v>
      </c>
      <c r="B73" s="39" t="s">
        <v>227</v>
      </c>
      <c r="C73" s="39" t="s">
        <v>228</v>
      </c>
    </row>
    <row r="74" spans="1:3" x14ac:dyDescent="0.15">
      <c r="A74" s="39" t="s">
        <v>28</v>
      </c>
      <c r="B74" s="39" t="s">
        <v>173</v>
      </c>
      <c r="C74" s="39" t="s">
        <v>229</v>
      </c>
    </row>
    <row r="75" spans="1:3" x14ac:dyDescent="0.15">
      <c r="A75" s="39" t="s">
        <v>29</v>
      </c>
      <c r="B75" s="39" t="s">
        <v>173</v>
      </c>
      <c r="C75" s="39" t="s">
        <v>230</v>
      </c>
    </row>
    <row r="76" spans="1:3" x14ac:dyDescent="0.15">
      <c r="A76" s="39" t="s">
        <v>30</v>
      </c>
      <c r="B76" s="39" t="s">
        <v>173</v>
      </c>
      <c r="C76" s="39" t="s">
        <v>231</v>
      </c>
    </row>
    <row r="77" spans="1:3" x14ac:dyDescent="0.15">
      <c r="A77" s="39" t="s">
        <v>31</v>
      </c>
      <c r="B77" s="39" t="s">
        <v>173</v>
      </c>
      <c r="C77" s="39" t="s">
        <v>232</v>
      </c>
    </row>
    <row r="78" spans="1:3" x14ac:dyDescent="0.15">
      <c r="A78" s="39" t="s">
        <v>32</v>
      </c>
      <c r="B78" s="39" t="s">
        <v>173</v>
      </c>
      <c r="C78" s="39" t="s">
        <v>233</v>
      </c>
    </row>
    <row r="79" spans="1:3" x14ac:dyDescent="0.15">
      <c r="A79" s="39" t="s">
        <v>33</v>
      </c>
      <c r="B79" s="39" t="s">
        <v>173</v>
      </c>
      <c r="C79" s="39" t="s">
        <v>234</v>
      </c>
    </row>
    <row r="80" spans="1:3" x14ac:dyDescent="0.15">
      <c r="A80" s="39" t="s">
        <v>430</v>
      </c>
      <c r="B80" s="39" t="s">
        <v>173</v>
      </c>
      <c r="C80" s="39" t="s">
        <v>431</v>
      </c>
    </row>
    <row r="81" spans="1:3" x14ac:dyDescent="0.15">
      <c r="A81" s="39" t="s">
        <v>34</v>
      </c>
      <c r="B81" s="39" t="s">
        <v>173</v>
      </c>
      <c r="C81" s="39" t="s">
        <v>235</v>
      </c>
    </row>
    <row r="82" spans="1:3" x14ac:dyDescent="0.15">
      <c r="A82" s="39" t="s">
        <v>432</v>
      </c>
      <c r="B82" s="39" t="s">
        <v>236</v>
      </c>
      <c r="C82" s="39" t="s">
        <v>427</v>
      </c>
    </row>
    <row r="83" spans="1:3" x14ac:dyDescent="0.15">
      <c r="A83" s="39" t="s">
        <v>426</v>
      </c>
      <c r="B83" s="39" t="s">
        <v>227</v>
      </c>
      <c r="C83" s="39" t="s">
        <v>433</v>
      </c>
    </row>
    <row r="84" spans="1:3" x14ac:dyDescent="0.15">
      <c r="A84" s="39" t="s">
        <v>35</v>
      </c>
      <c r="B84" s="39" t="s">
        <v>227</v>
      </c>
      <c r="C84" s="39" t="s">
        <v>237</v>
      </c>
    </row>
    <row r="85" spans="1:3" x14ac:dyDescent="0.15">
      <c r="A85" s="39" t="s">
        <v>428</v>
      </c>
      <c r="B85" s="39" t="s">
        <v>227</v>
      </c>
      <c r="C85" s="39" t="s">
        <v>429</v>
      </c>
    </row>
    <row r="86" spans="1:3" ht="14" thickBot="1" x14ac:dyDescent="0.2">
      <c r="A86" s="40" t="s">
        <v>36</v>
      </c>
      <c r="B86" s="40" t="s">
        <v>227</v>
      </c>
      <c r="C86" s="40" t="s">
        <v>238</v>
      </c>
    </row>
    <row r="87" spans="1:3" ht="14" thickTop="1" x14ac:dyDescent="0.15">
      <c r="A87" s="41"/>
      <c r="B87" s="41"/>
      <c r="C87" s="41"/>
    </row>
    <row r="89" spans="1:3" x14ac:dyDescent="0.15">
      <c r="A89" s="56" t="s">
        <v>423</v>
      </c>
      <c r="B89" s="56"/>
      <c r="C89" s="56"/>
    </row>
    <row r="90" spans="1:3" x14ac:dyDescent="0.15">
      <c r="A90" s="60" t="s">
        <v>425</v>
      </c>
      <c r="B90" s="61"/>
      <c r="C90" s="62"/>
    </row>
    <row r="91" spans="1:3" x14ac:dyDescent="0.15">
      <c r="A91" s="38" t="s">
        <v>166</v>
      </c>
      <c r="B91" s="38" t="s">
        <v>167</v>
      </c>
      <c r="C91" s="38" t="s">
        <v>168</v>
      </c>
    </row>
    <row r="92" spans="1:3" x14ac:dyDescent="0.15">
      <c r="A92" s="39" t="s">
        <v>40</v>
      </c>
      <c r="B92" s="39" t="s">
        <v>239</v>
      </c>
      <c r="C92" s="39" t="s">
        <v>240</v>
      </c>
    </row>
    <row r="93" spans="1:3" x14ac:dyDescent="0.15">
      <c r="A93" s="39" t="s">
        <v>0</v>
      </c>
      <c r="B93" s="39" t="s">
        <v>171</v>
      </c>
      <c r="C93" s="39" t="s">
        <v>172</v>
      </c>
    </row>
    <row r="94" spans="1:3" x14ac:dyDescent="0.15">
      <c r="A94" s="39" t="s">
        <v>41</v>
      </c>
      <c r="B94" s="39" t="s">
        <v>241</v>
      </c>
      <c r="C94" s="39" t="s">
        <v>242</v>
      </c>
    </row>
    <row r="95" spans="1:3" x14ac:dyDescent="0.15">
      <c r="A95" s="39" t="s">
        <v>42</v>
      </c>
      <c r="B95" s="39" t="s">
        <v>241</v>
      </c>
      <c r="C95" s="39" t="s">
        <v>243</v>
      </c>
    </row>
    <row r="96" spans="1:3" x14ac:dyDescent="0.15">
      <c r="A96" s="39" t="s">
        <v>43</v>
      </c>
      <c r="B96" s="39" t="s">
        <v>241</v>
      </c>
      <c r="C96" s="39" t="s">
        <v>244</v>
      </c>
    </row>
    <row r="97" spans="1:3" x14ac:dyDescent="0.15">
      <c r="A97" s="39" t="s">
        <v>44</v>
      </c>
      <c r="B97" s="39" t="s">
        <v>241</v>
      </c>
      <c r="C97" s="39" t="s">
        <v>245</v>
      </c>
    </row>
    <row r="98" spans="1:3" x14ac:dyDescent="0.15">
      <c r="A98" s="39" t="s">
        <v>45</v>
      </c>
      <c r="B98" s="39" t="s">
        <v>246</v>
      </c>
      <c r="C98" s="39" t="s">
        <v>247</v>
      </c>
    </row>
    <row r="99" spans="1:3" x14ac:dyDescent="0.15">
      <c r="A99" s="39" t="s">
        <v>46</v>
      </c>
      <c r="B99" s="39" t="s">
        <v>248</v>
      </c>
      <c r="C99" s="39" t="s">
        <v>249</v>
      </c>
    </row>
    <row r="100" spans="1:3" x14ac:dyDescent="0.15">
      <c r="A100" s="39" t="s">
        <v>47</v>
      </c>
      <c r="B100" s="39" t="s">
        <v>248</v>
      </c>
      <c r="C100" s="39" t="s">
        <v>250</v>
      </c>
    </row>
    <row r="101" spans="1:3" x14ac:dyDescent="0.15">
      <c r="A101" s="39" t="s">
        <v>48</v>
      </c>
      <c r="B101" s="39" t="s">
        <v>248</v>
      </c>
      <c r="C101" s="39" t="s">
        <v>251</v>
      </c>
    </row>
    <row r="102" spans="1:3" x14ac:dyDescent="0.15">
      <c r="A102" s="39" t="s">
        <v>49</v>
      </c>
      <c r="B102" s="39" t="s">
        <v>248</v>
      </c>
      <c r="C102" s="39" t="s">
        <v>252</v>
      </c>
    </row>
    <row r="103" spans="1:3" x14ac:dyDescent="0.15">
      <c r="A103" s="39" t="s">
        <v>50</v>
      </c>
      <c r="B103" s="39" t="s">
        <v>241</v>
      </c>
      <c r="C103" s="39" t="s">
        <v>253</v>
      </c>
    </row>
    <row r="104" spans="1:3" x14ac:dyDescent="0.15">
      <c r="A104" s="39" t="s">
        <v>51</v>
      </c>
      <c r="B104" s="39" t="s">
        <v>241</v>
      </c>
      <c r="C104" s="39" t="s">
        <v>254</v>
      </c>
    </row>
    <row r="105" spans="1:3" x14ac:dyDescent="0.15">
      <c r="A105" s="39" t="s">
        <v>52</v>
      </c>
      <c r="B105" s="39" t="s">
        <v>241</v>
      </c>
      <c r="C105" s="39" t="s">
        <v>255</v>
      </c>
    </row>
    <row r="106" spans="1:3" x14ac:dyDescent="0.15">
      <c r="A106" s="39" t="s">
        <v>53</v>
      </c>
      <c r="B106" s="39" t="s">
        <v>241</v>
      </c>
      <c r="C106" s="39" t="s">
        <v>256</v>
      </c>
    </row>
    <row r="107" spans="1:3" x14ac:dyDescent="0.15">
      <c r="A107" s="39" t="s">
        <v>54</v>
      </c>
      <c r="B107" s="39" t="s">
        <v>241</v>
      </c>
      <c r="C107" s="39" t="s">
        <v>257</v>
      </c>
    </row>
    <row r="108" spans="1:3" x14ac:dyDescent="0.15">
      <c r="A108" s="39" t="s">
        <v>55</v>
      </c>
      <c r="B108" s="39" t="s">
        <v>241</v>
      </c>
      <c r="C108" s="39" t="s">
        <v>258</v>
      </c>
    </row>
    <row r="109" spans="1:3" x14ac:dyDescent="0.15">
      <c r="A109" s="39" t="s">
        <v>56</v>
      </c>
      <c r="B109" s="39" t="s">
        <v>241</v>
      </c>
      <c r="C109" s="39" t="s">
        <v>259</v>
      </c>
    </row>
    <row r="110" spans="1:3" x14ac:dyDescent="0.15">
      <c r="A110" s="39" t="s">
        <v>57</v>
      </c>
      <c r="B110" s="39" t="s">
        <v>241</v>
      </c>
      <c r="C110" s="39" t="s">
        <v>260</v>
      </c>
    </row>
    <row r="111" spans="1:3" x14ac:dyDescent="0.15">
      <c r="A111" s="39" t="s">
        <v>58</v>
      </c>
      <c r="B111" s="39" t="s">
        <v>241</v>
      </c>
      <c r="C111" s="39" t="s">
        <v>261</v>
      </c>
    </row>
    <row r="112" spans="1:3" x14ac:dyDescent="0.15">
      <c r="A112" s="39" t="s">
        <v>59</v>
      </c>
      <c r="B112" s="39" t="s">
        <v>241</v>
      </c>
      <c r="C112" s="39" t="s">
        <v>262</v>
      </c>
    </row>
    <row r="113" spans="1:3" x14ac:dyDescent="0.15">
      <c r="A113" s="39" t="s">
        <v>60</v>
      </c>
      <c r="B113" s="39" t="s">
        <v>241</v>
      </c>
      <c r="C113" s="39" t="s">
        <v>263</v>
      </c>
    </row>
    <row r="114" spans="1:3" x14ac:dyDescent="0.15">
      <c r="A114" s="39" t="s">
        <v>61</v>
      </c>
      <c r="B114" s="39" t="s">
        <v>241</v>
      </c>
      <c r="C114" s="39" t="s">
        <v>264</v>
      </c>
    </row>
    <row r="115" spans="1:3" x14ac:dyDescent="0.15">
      <c r="A115" s="39" t="s">
        <v>62</v>
      </c>
      <c r="B115" s="39" t="s">
        <v>241</v>
      </c>
      <c r="C115" s="39" t="s">
        <v>265</v>
      </c>
    </row>
    <row r="116" spans="1:3" x14ac:dyDescent="0.15">
      <c r="A116" s="39" t="s">
        <v>63</v>
      </c>
      <c r="B116" s="39" t="s">
        <v>241</v>
      </c>
      <c r="C116" s="39" t="s">
        <v>266</v>
      </c>
    </row>
    <row r="117" spans="1:3" x14ac:dyDescent="0.15">
      <c r="A117" s="39" t="s">
        <v>64</v>
      </c>
      <c r="B117" s="39" t="s">
        <v>241</v>
      </c>
      <c r="C117" s="39" t="s">
        <v>267</v>
      </c>
    </row>
    <row r="118" spans="1:3" x14ac:dyDescent="0.15">
      <c r="A118" s="39" t="s">
        <v>65</v>
      </c>
      <c r="B118" s="39" t="s">
        <v>236</v>
      </c>
      <c r="C118" s="39" t="s">
        <v>268</v>
      </c>
    </row>
    <row r="119" spans="1:3" x14ac:dyDescent="0.15">
      <c r="A119" s="39" t="s">
        <v>66</v>
      </c>
      <c r="B119" s="39" t="s">
        <v>236</v>
      </c>
      <c r="C119" s="39" t="s">
        <v>269</v>
      </c>
    </row>
    <row r="120" spans="1:3" x14ac:dyDescent="0.15">
      <c r="A120" s="39" t="s">
        <v>67</v>
      </c>
      <c r="B120" s="39" t="s">
        <v>241</v>
      </c>
      <c r="C120" s="39" t="s">
        <v>270</v>
      </c>
    </row>
    <row r="121" spans="1:3" x14ac:dyDescent="0.15">
      <c r="A121" s="39" t="s">
        <v>68</v>
      </c>
      <c r="B121" s="39" t="s">
        <v>236</v>
      </c>
      <c r="C121" s="39" t="s">
        <v>271</v>
      </c>
    </row>
    <row r="122" spans="1:3" x14ac:dyDescent="0.15">
      <c r="A122" s="39" t="s">
        <v>69</v>
      </c>
      <c r="B122" s="39" t="s">
        <v>248</v>
      </c>
      <c r="C122" s="39" t="s">
        <v>272</v>
      </c>
    </row>
    <row r="123" spans="1:3" ht="14" thickBot="1" x14ac:dyDescent="0.2">
      <c r="A123" s="40" t="s">
        <v>70</v>
      </c>
      <c r="B123" s="40" t="s">
        <v>227</v>
      </c>
      <c r="C123" s="40" t="s">
        <v>273</v>
      </c>
    </row>
    <row r="124" spans="1:3" ht="14" thickTop="1" x14ac:dyDescent="0.15">
      <c r="A124" s="41"/>
      <c r="B124" s="41"/>
      <c r="C124" s="41"/>
    </row>
    <row r="126" spans="1:3" x14ac:dyDescent="0.15">
      <c r="A126" s="56" t="s">
        <v>299</v>
      </c>
      <c r="B126" s="56"/>
      <c r="C126" s="56"/>
    </row>
    <row r="127" spans="1:3" x14ac:dyDescent="0.15">
      <c r="A127" s="48" t="s">
        <v>295</v>
      </c>
      <c r="B127" s="49"/>
      <c r="C127" s="50"/>
    </row>
    <row r="128" spans="1:3" x14ac:dyDescent="0.15">
      <c r="A128" s="38" t="s">
        <v>166</v>
      </c>
      <c r="B128" s="38" t="s">
        <v>167</v>
      </c>
      <c r="C128" s="38" t="s">
        <v>168</v>
      </c>
    </row>
    <row r="129" spans="1:3" x14ac:dyDescent="0.15">
      <c r="A129" s="39" t="s">
        <v>274</v>
      </c>
      <c r="B129" s="39" t="s">
        <v>275</v>
      </c>
      <c r="C129" s="39" t="s">
        <v>276</v>
      </c>
    </row>
    <row r="130" spans="1:3" x14ac:dyDescent="0.15">
      <c r="A130" s="39" t="s">
        <v>106</v>
      </c>
      <c r="B130" s="39" t="s">
        <v>173</v>
      </c>
      <c r="C130" s="39" t="s">
        <v>277</v>
      </c>
    </row>
    <row r="131" spans="1:3" x14ac:dyDescent="0.15">
      <c r="A131" s="39" t="s">
        <v>107</v>
      </c>
      <c r="B131" s="39" t="s">
        <v>278</v>
      </c>
      <c r="C131" s="39" t="s">
        <v>279</v>
      </c>
    </row>
    <row r="132" spans="1:3" x14ac:dyDescent="0.15">
      <c r="A132" s="39" t="s">
        <v>108</v>
      </c>
      <c r="B132" s="39" t="s">
        <v>221</v>
      </c>
      <c r="C132" s="39" t="s">
        <v>280</v>
      </c>
    </row>
    <row r="133" spans="1:3" x14ac:dyDescent="0.15">
      <c r="A133" s="39" t="s">
        <v>109</v>
      </c>
      <c r="B133" s="39" t="s">
        <v>221</v>
      </c>
      <c r="C133" s="39" t="s">
        <v>281</v>
      </c>
    </row>
    <row r="134" spans="1:3" x14ac:dyDescent="0.15">
      <c r="A134" s="39" t="s">
        <v>110</v>
      </c>
      <c r="B134" s="39" t="s">
        <v>221</v>
      </c>
      <c r="C134" s="39" t="s">
        <v>282</v>
      </c>
    </row>
    <row r="135" spans="1:3" x14ac:dyDescent="0.15">
      <c r="A135" s="39" t="s">
        <v>111</v>
      </c>
      <c r="B135" s="39" t="s">
        <v>283</v>
      </c>
      <c r="C135" s="39" t="s">
        <v>284</v>
      </c>
    </row>
    <row r="136" spans="1:3" x14ac:dyDescent="0.15">
      <c r="A136" s="39" t="s">
        <v>112</v>
      </c>
      <c r="B136" s="39" t="s">
        <v>171</v>
      </c>
      <c r="C136" s="39" t="s">
        <v>285</v>
      </c>
    </row>
    <row r="137" spans="1:3" x14ac:dyDescent="0.15">
      <c r="A137" s="39" t="s">
        <v>158</v>
      </c>
      <c r="B137" s="39" t="s">
        <v>169</v>
      </c>
      <c r="C137" s="39" t="s">
        <v>286</v>
      </c>
    </row>
    <row r="138" spans="1:3" ht="14" thickBot="1" x14ac:dyDescent="0.2">
      <c r="A138" s="40" t="s">
        <v>113</v>
      </c>
      <c r="B138" s="40" t="s">
        <v>287</v>
      </c>
      <c r="C138" s="40" t="s">
        <v>288</v>
      </c>
    </row>
    <row r="139" spans="1:3" ht="14" thickTop="1" x14ac:dyDescent="0.15"/>
    <row r="141" spans="1:3" x14ac:dyDescent="0.15">
      <c r="A141" s="56" t="s">
        <v>420</v>
      </c>
      <c r="B141" s="56"/>
      <c r="C141" s="56"/>
    </row>
    <row r="142" spans="1:3" x14ac:dyDescent="0.15">
      <c r="A142" s="52" t="s">
        <v>422</v>
      </c>
      <c r="B142" s="52"/>
      <c r="C142" s="52"/>
    </row>
    <row r="143" spans="1:3" x14ac:dyDescent="0.15">
      <c r="A143" s="38" t="s">
        <v>166</v>
      </c>
      <c r="B143" s="38" t="s">
        <v>167</v>
      </c>
      <c r="C143" s="38" t="s">
        <v>168</v>
      </c>
    </row>
    <row r="144" spans="1:3" ht="14" x14ac:dyDescent="0.15">
      <c r="A144" s="42" t="s">
        <v>302</v>
      </c>
      <c r="B144" s="39" t="s">
        <v>417</v>
      </c>
      <c r="C144" s="39" t="s">
        <v>414</v>
      </c>
    </row>
    <row r="145" spans="1:3" ht="14" x14ac:dyDescent="0.15">
      <c r="A145" s="42" t="s">
        <v>303</v>
      </c>
      <c r="B145" s="42" t="s">
        <v>416</v>
      </c>
      <c r="C145" s="39" t="s">
        <v>414</v>
      </c>
    </row>
    <row r="146" spans="1:3" ht="14" x14ac:dyDescent="0.15">
      <c r="A146" s="42" t="s">
        <v>304</v>
      </c>
      <c r="B146" s="43" t="s">
        <v>418</v>
      </c>
      <c r="C146" s="39" t="s">
        <v>415</v>
      </c>
    </row>
    <row r="147" spans="1:3" ht="14" x14ac:dyDescent="0.15">
      <c r="A147" s="42" t="s">
        <v>305</v>
      </c>
      <c r="B147" s="42" t="s">
        <v>241</v>
      </c>
      <c r="C147" s="42" t="s">
        <v>376</v>
      </c>
    </row>
    <row r="148" spans="1:3" ht="14" x14ac:dyDescent="0.15">
      <c r="A148" s="42" t="s">
        <v>306</v>
      </c>
      <c r="B148" s="42" t="s">
        <v>241</v>
      </c>
      <c r="C148" s="42" t="s">
        <v>377</v>
      </c>
    </row>
    <row r="149" spans="1:3" ht="14" x14ac:dyDescent="0.15">
      <c r="A149" s="42" t="s">
        <v>307</v>
      </c>
      <c r="B149" s="42" t="s">
        <v>241</v>
      </c>
      <c r="C149" s="42" t="s">
        <v>378</v>
      </c>
    </row>
    <row r="150" spans="1:3" ht="14" x14ac:dyDescent="0.15">
      <c r="A150" s="42" t="s">
        <v>308</v>
      </c>
      <c r="B150" s="42" t="s">
        <v>241</v>
      </c>
      <c r="C150" s="42" t="s">
        <v>379</v>
      </c>
    </row>
    <row r="151" spans="1:3" ht="14" x14ac:dyDescent="0.15">
      <c r="A151" s="42" t="s">
        <v>309</v>
      </c>
      <c r="B151" s="42" t="s">
        <v>241</v>
      </c>
      <c r="C151" s="42" t="s">
        <v>380</v>
      </c>
    </row>
    <row r="152" spans="1:3" ht="14" x14ac:dyDescent="0.15">
      <c r="A152" s="42" t="s">
        <v>310</v>
      </c>
      <c r="B152" s="42" t="s">
        <v>241</v>
      </c>
      <c r="C152" s="42" t="s">
        <v>381</v>
      </c>
    </row>
    <row r="153" spans="1:3" ht="14" x14ac:dyDescent="0.15">
      <c r="A153" s="42" t="s">
        <v>311</v>
      </c>
      <c r="B153" s="42" t="s">
        <v>241</v>
      </c>
      <c r="C153" s="42" t="s">
        <v>382</v>
      </c>
    </row>
    <row r="154" spans="1:3" ht="14" x14ac:dyDescent="0.15">
      <c r="A154" s="42" t="s">
        <v>312</v>
      </c>
      <c r="B154" s="42" t="s">
        <v>241</v>
      </c>
      <c r="C154" s="42" t="s">
        <v>383</v>
      </c>
    </row>
    <row r="155" spans="1:3" ht="14" x14ac:dyDescent="0.15">
      <c r="A155" s="42" t="s">
        <v>313</v>
      </c>
      <c r="B155" s="42" t="s">
        <v>241</v>
      </c>
      <c r="C155" s="42" t="s">
        <v>384</v>
      </c>
    </row>
    <row r="156" spans="1:3" ht="14" x14ac:dyDescent="0.15">
      <c r="A156" s="42" t="s">
        <v>314</v>
      </c>
      <c r="B156" s="42" t="s">
        <v>241</v>
      </c>
      <c r="C156" s="42" t="s">
        <v>385</v>
      </c>
    </row>
    <row r="157" spans="1:3" ht="14" x14ac:dyDescent="0.15">
      <c r="A157" s="42" t="s">
        <v>315</v>
      </c>
      <c r="B157" s="42" t="s">
        <v>241</v>
      </c>
      <c r="C157" s="42" t="s">
        <v>386</v>
      </c>
    </row>
    <row r="158" spans="1:3" ht="14" x14ac:dyDescent="0.15">
      <c r="A158" s="42" t="s">
        <v>316</v>
      </c>
      <c r="B158" s="42" t="s">
        <v>241</v>
      </c>
      <c r="C158" s="42" t="s">
        <v>387</v>
      </c>
    </row>
    <row r="159" spans="1:3" ht="14" x14ac:dyDescent="0.15">
      <c r="A159" s="42" t="s">
        <v>317</v>
      </c>
      <c r="B159" s="42" t="s">
        <v>241</v>
      </c>
      <c r="C159" s="42" t="s">
        <v>388</v>
      </c>
    </row>
    <row r="160" spans="1:3" ht="14" x14ac:dyDescent="0.15">
      <c r="A160" s="42" t="s">
        <v>318</v>
      </c>
      <c r="B160" s="42" t="s">
        <v>241</v>
      </c>
      <c r="C160" s="42" t="s">
        <v>389</v>
      </c>
    </row>
    <row r="161" spans="1:3" ht="14" x14ac:dyDescent="0.15">
      <c r="A161" s="42" t="s">
        <v>319</v>
      </c>
      <c r="B161" s="42" t="s">
        <v>241</v>
      </c>
      <c r="C161" s="42" t="s">
        <v>390</v>
      </c>
    </row>
    <row r="162" spans="1:3" ht="14" x14ac:dyDescent="0.15">
      <c r="A162" s="42" t="s">
        <v>320</v>
      </c>
      <c r="B162" s="42" t="s">
        <v>241</v>
      </c>
      <c r="C162" s="42" t="s">
        <v>391</v>
      </c>
    </row>
    <row r="163" spans="1:3" ht="14" x14ac:dyDescent="0.15">
      <c r="A163" s="42" t="s">
        <v>321</v>
      </c>
      <c r="B163" s="42" t="s">
        <v>241</v>
      </c>
      <c r="C163" s="42" t="s">
        <v>392</v>
      </c>
    </row>
    <row r="164" spans="1:3" ht="14" x14ac:dyDescent="0.15">
      <c r="A164" s="42" t="s">
        <v>322</v>
      </c>
      <c r="B164" s="42" t="s">
        <v>241</v>
      </c>
      <c r="C164" s="42" t="s">
        <v>393</v>
      </c>
    </row>
    <row r="165" spans="1:3" ht="14" x14ac:dyDescent="0.15">
      <c r="A165" s="42" t="s">
        <v>323</v>
      </c>
      <c r="B165" s="42" t="s">
        <v>241</v>
      </c>
      <c r="C165" s="42" t="s">
        <v>394</v>
      </c>
    </row>
    <row r="166" spans="1:3" ht="14" x14ac:dyDescent="0.15">
      <c r="A166" s="42" t="s">
        <v>324</v>
      </c>
      <c r="B166" s="42" t="s">
        <v>241</v>
      </c>
      <c r="C166" s="42" t="s">
        <v>395</v>
      </c>
    </row>
    <row r="167" spans="1:3" ht="14" x14ac:dyDescent="0.15">
      <c r="A167" s="42" t="s">
        <v>325</v>
      </c>
      <c r="B167" s="42" t="s">
        <v>241</v>
      </c>
      <c r="C167" s="42" t="s">
        <v>396</v>
      </c>
    </row>
    <row r="168" spans="1:3" ht="14" x14ac:dyDescent="0.15">
      <c r="A168" s="42" t="s">
        <v>326</v>
      </c>
      <c r="B168" s="42" t="s">
        <v>241</v>
      </c>
      <c r="C168" s="42" t="s">
        <v>397</v>
      </c>
    </row>
    <row r="169" spans="1:3" ht="14" x14ac:dyDescent="0.15">
      <c r="A169" s="42" t="s">
        <v>327</v>
      </c>
      <c r="B169" s="42" t="s">
        <v>241</v>
      </c>
      <c r="C169" s="42" t="s">
        <v>398</v>
      </c>
    </row>
    <row r="170" spans="1:3" ht="14" x14ac:dyDescent="0.15">
      <c r="A170" s="42" t="s">
        <v>328</v>
      </c>
      <c r="B170" s="42" t="s">
        <v>241</v>
      </c>
      <c r="C170" s="42" t="s">
        <v>399</v>
      </c>
    </row>
    <row r="171" spans="1:3" ht="14" x14ac:dyDescent="0.15">
      <c r="A171" s="42" t="s">
        <v>329</v>
      </c>
      <c r="B171" s="42" t="s">
        <v>241</v>
      </c>
      <c r="C171" s="42" t="s">
        <v>400</v>
      </c>
    </row>
    <row r="172" spans="1:3" ht="14" x14ac:dyDescent="0.15">
      <c r="A172" s="42" t="s">
        <v>330</v>
      </c>
      <c r="B172" s="42" t="s">
        <v>241</v>
      </c>
      <c r="C172" s="42" t="s">
        <v>401</v>
      </c>
    </row>
    <row r="173" spans="1:3" ht="14" x14ac:dyDescent="0.15">
      <c r="A173" s="42" t="s">
        <v>331</v>
      </c>
      <c r="B173" s="42" t="s">
        <v>241</v>
      </c>
      <c r="C173" s="42" t="s">
        <v>402</v>
      </c>
    </row>
    <row r="174" spans="1:3" ht="14" x14ac:dyDescent="0.15">
      <c r="A174" s="42" t="s">
        <v>332</v>
      </c>
      <c r="B174" s="42" t="s">
        <v>241</v>
      </c>
      <c r="C174" s="42" t="s">
        <v>403</v>
      </c>
    </row>
    <row r="175" spans="1:3" ht="14" x14ac:dyDescent="0.15">
      <c r="A175" s="42" t="s">
        <v>333</v>
      </c>
      <c r="B175" s="42" t="s">
        <v>241</v>
      </c>
      <c r="C175" s="42" t="s">
        <v>404</v>
      </c>
    </row>
    <row r="176" spans="1:3" ht="14" x14ac:dyDescent="0.15">
      <c r="A176" s="42" t="s">
        <v>334</v>
      </c>
      <c r="B176" s="42" t="s">
        <v>241</v>
      </c>
      <c r="C176" s="42" t="s">
        <v>405</v>
      </c>
    </row>
    <row r="177" spans="1:3" ht="14" x14ac:dyDescent="0.15">
      <c r="A177" s="42" t="s">
        <v>335</v>
      </c>
      <c r="B177" s="42" t="s">
        <v>241</v>
      </c>
      <c r="C177" s="42" t="s">
        <v>406</v>
      </c>
    </row>
    <row r="178" spans="1:3" ht="14" x14ac:dyDescent="0.15">
      <c r="A178" s="42" t="s">
        <v>336</v>
      </c>
      <c r="B178" s="42" t="s">
        <v>241</v>
      </c>
      <c r="C178" s="42" t="s">
        <v>407</v>
      </c>
    </row>
    <row r="179" spans="1:3" ht="14" x14ac:dyDescent="0.15">
      <c r="A179" s="42" t="s">
        <v>337</v>
      </c>
      <c r="B179" s="42" t="s">
        <v>241</v>
      </c>
      <c r="C179" s="42" t="s">
        <v>408</v>
      </c>
    </row>
    <row r="180" spans="1:3" ht="14" x14ac:dyDescent="0.15">
      <c r="A180" s="42" t="s">
        <v>338</v>
      </c>
      <c r="B180" s="42" t="s">
        <v>241</v>
      </c>
      <c r="C180" s="42" t="s">
        <v>409</v>
      </c>
    </row>
    <row r="181" spans="1:3" ht="14" x14ac:dyDescent="0.15">
      <c r="A181" s="42" t="s">
        <v>339</v>
      </c>
      <c r="B181" s="42" t="s">
        <v>241</v>
      </c>
      <c r="C181" s="42" t="s">
        <v>410</v>
      </c>
    </row>
    <row r="182" spans="1:3" ht="14" x14ac:dyDescent="0.15">
      <c r="A182" s="42" t="s">
        <v>340</v>
      </c>
      <c r="B182" s="42" t="s">
        <v>241</v>
      </c>
      <c r="C182" s="42" t="s">
        <v>411</v>
      </c>
    </row>
    <row r="183" spans="1:3" ht="14" x14ac:dyDescent="0.15">
      <c r="A183" s="42" t="s">
        <v>341</v>
      </c>
      <c r="B183" s="42" t="s">
        <v>241</v>
      </c>
      <c r="C183" s="42" t="s">
        <v>412</v>
      </c>
    </row>
    <row r="186" spans="1:3" x14ac:dyDescent="0.15">
      <c r="A186" s="56" t="s">
        <v>413</v>
      </c>
      <c r="B186" s="56"/>
      <c r="C186" s="56"/>
    </row>
    <row r="187" spans="1:3" x14ac:dyDescent="0.15">
      <c r="A187" s="52" t="s">
        <v>421</v>
      </c>
      <c r="B187" s="52"/>
      <c r="C187" s="52"/>
    </row>
    <row r="188" spans="1:3" x14ac:dyDescent="0.15">
      <c r="A188" s="38" t="s">
        <v>166</v>
      </c>
      <c r="B188" s="38" t="s">
        <v>167</v>
      </c>
      <c r="C188" s="38" t="s">
        <v>168</v>
      </c>
    </row>
    <row r="189" spans="1:3" ht="14" x14ac:dyDescent="0.15">
      <c r="A189" s="42" t="s">
        <v>302</v>
      </c>
      <c r="B189" s="39" t="s">
        <v>417</v>
      </c>
      <c r="C189" s="39" t="s">
        <v>414</v>
      </c>
    </row>
    <row r="190" spans="1:3" ht="14" x14ac:dyDescent="0.15">
      <c r="A190" s="42" t="s">
        <v>303</v>
      </c>
      <c r="B190" s="42" t="s">
        <v>416</v>
      </c>
      <c r="C190" s="39" t="s">
        <v>414</v>
      </c>
    </row>
    <row r="191" spans="1:3" ht="14" x14ac:dyDescent="0.15">
      <c r="A191" s="42" t="s">
        <v>304</v>
      </c>
      <c r="B191" s="43" t="s">
        <v>418</v>
      </c>
      <c r="C191" s="39" t="s">
        <v>415</v>
      </c>
    </row>
    <row r="192" spans="1:3" ht="14" x14ac:dyDescent="0.15">
      <c r="A192" s="44" t="s">
        <v>344</v>
      </c>
      <c r="B192" s="44" t="s">
        <v>241</v>
      </c>
      <c r="C192" s="44" t="s">
        <v>361</v>
      </c>
    </row>
    <row r="193" spans="1:3" ht="14" x14ac:dyDescent="0.15">
      <c r="A193" s="44" t="s">
        <v>345</v>
      </c>
      <c r="B193" s="44" t="s">
        <v>241</v>
      </c>
      <c r="C193" s="44" t="s">
        <v>362</v>
      </c>
    </row>
    <row r="194" spans="1:3" ht="14" x14ac:dyDescent="0.15">
      <c r="A194" s="44" t="s">
        <v>346</v>
      </c>
      <c r="B194" s="44" t="s">
        <v>241</v>
      </c>
      <c r="C194" s="44" t="s">
        <v>363</v>
      </c>
    </row>
    <row r="195" spans="1:3" ht="14" x14ac:dyDescent="0.15">
      <c r="A195" s="44" t="s">
        <v>347</v>
      </c>
      <c r="B195" s="44" t="s">
        <v>241</v>
      </c>
      <c r="C195" s="44" t="s">
        <v>364</v>
      </c>
    </row>
    <row r="196" spans="1:3" ht="14" x14ac:dyDescent="0.15">
      <c r="A196" s="44" t="s">
        <v>348</v>
      </c>
      <c r="B196" s="44" t="s">
        <v>241</v>
      </c>
      <c r="C196" s="44" t="s">
        <v>365</v>
      </c>
    </row>
    <row r="197" spans="1:3" ht="14" x14ac:dyDescent="0.15">
      <c r="A197" s="44" t="s">
        <v>349</v>
      </c>
      <c r="B197" s="44" t="s">
        <v>241</v>
      </c>
      <c r="C197" s="44" t="s">
        <v>366</v>
      </c>
    </row>
    <row r="198" spans="1:3" ht="14" x14ac:dyDescent="0.15">
      <c r="A198" s="44" t="s">
        <v>350</v>
      </c>
      <c r="B198" s="44" t="s">
        <v>241</v>
      </c>
      <c r="C198" s="44" t="s">
        <v>367</v>
      </c>
    </row>
    <row r="199" spans="1:3" ht="14" x14ac:dyDescent="0.15">
      <c r="A199" s="44" t="s">
        <v>351</v>
      </c>
      <c r="B199" s="44" t="s">
        <v>241</v>
      </c>
      <c r="C199" s="44" t="s">
        <v>368</v>
      </c>
    </row>
    <row r="200" spans="1:3" ht="14" x14ac:dyDescent="0.15">
      <c r="A200" s="44" t="s">
        <v>352</v>
      </c>
      <c r="B200" s="44" t="s">
        <v>241</v>
      </c>
      <c r="C200" s="44" t="s">
        <v>369</v>
      </c>
    </row>
    <row r="201" spans="1:3" ht="14" x14ac:dyDescent="0.15">
      <c r="A201" s="44" t="s">
        <v>353</v>
      </c>
      <c r="B201" s="44" t="s">
        <v>241</v>
      </c>
      <c r="C201" s="44" t="s">
        <v>370</v>
      </c>
    </row>
    <row r="202" spans="1:3" ht="14" x14ac:dyDescent="0.15">
      <c r="A202" s="44" t="s">
        <v>354</v>
      </c>
      <c r="B202" s="44" t="s">
        <v>241</v>
      </c>
      <c r="C202" s="44" t="s">
        <v>371</v>
      </c>
    </row>
    <row r="203" spans="1:3" ht="14" x14ac:dyDescent="0.15">
      <c r="A203" s="44" t="s">
        <v>355</v>
      </c>
      <c r="B203" s="44" t="s">
        <v>241</v>
      </c>
      <c r="C203" s="44" t="s">
        <v>372</v>
      </c>
    </row>
    <row r="204" spans="1:3" ht="14" x14ac:dyDescent="0.15">
      <c r="A204" s="44" t="s">
        <v>356</v>
      </c>
      <c r="B204" s="44" t="s">
        <v>241</v>
      </c>
      <c r="C204" s="44" t="s">
        <v>373</v>
      </c>
    </row>
    <row r="205" spans="1:3" ht="14" x14ac:dyDescent="0.15">
      <c r="A205" s="44" t="s">
        <v>357</v>
      </c>
      <c r="B205" s="44" t="s">
        <v>241</v>
      </c>
      <c r="C205" s="44" t="s">
        <v>374</v>
      </c>
    </row>
    <row r="206" spans="1:3" ht="14" x14ac:dyDescent="0.15">
      <c r="A206" s="44" t="s">
        <v>360</v>
      </c>
      <c r="B206" s="44" t="s">
        <v>241</v>
      </c>
      <c r="C206" s="44" t="s">
        <v>375</v>
      </c>
    </row>
  </sheetData>
  <mergeCells count="17">
    <mergeCell ref="A186:C186"/>
    <mergeCell ref="A187:C187"/>
    <mergeCell ref="A141:C141"/>
    <mergeCell ref="A142:C142"/>
    <mergeCell ref="A1:C1"/>
    <mergeCell ref="A127:C127"/>
    <mergeCell ref="A2:C2"/>
    <mergeCell ref="A3:C3"/>
    <mergeCell ref="A25:C25"/>
    <mergeCell ref="A37:C37"/>
    <mergeCell ref="A62:C62"/>
    <mergeCell ref="A89:C89"/>
    <mergeCell ref="A126:C126"/>
    <mergeCell ref="A26:C26"/>
    <mergeCell ref="A38:C38"/>
    <mergeCell ref="A63:C63"/>
    <mergeCell ref="A90:C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Growth (n=20 per group)</vt:lpstr>
      <vt:lpstr>Concentrate intake (n=20,EG)</vt:lpstr>
      <vt:lpstr>ADG (n=20 per group)</vt:lpstr>
      <vt:lpstr>Carcass trait (n=8 per group)</vt:lpstr>
      <vt:lpstr>Mus_Comp (n=8 per group)</vt:lpstr>
      <vt:lpstr>Allocation_randomization</vt:lpstr>
      <vt:lpstr>Individual fatty acids (n=8 per</vt:lpstr>
      <vt:lpstr>Individual amino acids (n=8 per</vt:lpstr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2025-09-17T10:03:34Z</dcterms:created>
  <dcterms:modified xsi:type="dcterms:W3CDTF">2026-04-10T01:06:59Z</dcterms:modified>
</cp:coreProperties>
</file>